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mstate-my.sharepoint.com/personal/trl7_msstate_edu/Documents/Desktop/"/>
    </mc:Choice>
  </mc:AlternateContent>
  <xr:revisionPtr revIDLastSave="0" documentId="8_{4013D3CF-6F80-4B7E-92F3-0EEE3A961623}" xr6:coauthVersionLast="47" xr6:coauthVersionMax="47" xr10:uidLastSave="{00000000-0000-0000-0000-000000000000}"/>
  <bookViews>
    <workbookView xWindow="390" yWindow="390" windowWidth="24315" windowHeight="14505" xr2:uid="{00000000-000D-0000-FFFF-FFFF00000000}"/>
  </bookViews>
  <sheets>
    <sheet name="Builder" sheetId="10" r:id="rId1"/>
    <sheet name="Travel" sheetId="7" r:id="rId2"/>
    <sheet name="Participants" sheetId="8" r:id="rId3"/>
    <sheet name="Budget" sheetId="3" r:id="rId4"/>
    <sheet name="Drop-Down Menu" sheetId="4" state="hidden" r:id="rId5"/>
    <sheet name="Questions" sheetId="9" state="hidden" r:id="rId6"/>
  </sheets>
  <externalReferences>
    <externalReference r:id="rId7"/>
  </externalReferences>
  <definedNames>
    <definedName name="_xlnm.Print_Area" localSheetId="3">Budget!$A$1:$DG$365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149" i="3" l="1"/>
  <c r="BM146" i="3"/>
  <c r="BM143" i="3"/>
  <c r="BM140" i="3"/>
  <c r="BM137" i="3"/>
  <c r="BM134" i="3"/>
  <c r="BM131" i="3"/>
  <c r="BM128" i="3"/>
  <c r="BM125" i="3"/>
  <c r="BM122" i="3"/>
  <c r="AY149" i="3"/>
  <c r="AY146" i="3"/>
  <c r="AY143" i="3"/>
  <c r="AY140" i="3"/>
  <c r="AY137" i="3"/>
  <c r="AY134" i="3"/>
  <c r="AY131" i="3"/>
  <c r="AY128" i="3"/>
  <c r="AY125" i="3"/>
  <c r="AY122" i="3"/>
  <c r="AK149" i="3"/>
  <c r="AK146" i="3"/>
  <c r="AK143" i="3"/>
  <c r="AK140" i="3"/>
  <c r="AK137" i="3"/>
  <c r="AK134" i="3"/>
  <c r="AK131" i="3"/>
  <c r="AK128" i="3"/>
  <c r="AK125" i="3"/>
  <c r="AK122" i="3"/>
  <c r="W149" i="3"/>
  <c r="W146" i="3"/>
  <c r="W143" i="3"/>
  <c r="W140" i="3"/>
  <c r="W137" i="3"/>
  <c r="W134" i="3"/>
  <c r="W131" i="3"/>
  <c r="W128" i="3"/>
  <c r="W125" i="3"/>
  <c r="W122" i="3"/>
  <c r="I149" i="3"/>
  <c r="I146" i="3"/>
  <c r="I143" i="3"/>
  <c r="I140" i="3"/>
  <c r="I137" i="3"/>
  <c r="I134" i="3"/>
  <c r="I131" i="3"/>
  <c r="I128" i="3"/>
  <c r="I125" i="3"/>
  <c r="I122" i="3"/>
  <c r="I107" i="3"/>
  <c r="BM179" i="3" l="1"/>
  <c r="BM176" i="3"/>
  <c r="BM173" i="3"/>
  <c r="BM170" i="3"/>
  <c r="BM167" i="3"/>
  <c r="BM164" i="3"/>
  <c r="BM161" i="3"/>
  <c r="BM158" i="3"/>
  <c r="BM155" i="3"/>
  <c r="BM152" i="3"/>
  <c r="BM119" i="3"/>
  <c r="BM116" i="3"/>
  <c r="BM113" i="3"/>
  <c r="BM110" i="3"/>
  <c r="BM107" i="3"/>
  <c r="BM108" i="3"/>
  <c r="AY179" i="3"/>
  <c r="AY176" i="3"/>
  <c r="AY173" i="3"/>
  <c r="AY170" i="3"/>
  <c r="AY167" i="3"/>
  <c r="AY164" i="3"/>
  <c r="AY161" i="3"/>
  <c r="AY158" i="3"/>
  <c r="AY155" i="3"/>
  <c r="AY152" i="3"/>
  <c r="AY119" i="3"/>
  <c r="AY116" i="3"/>
  <c r="AY113" i="3"/>
  <c r="AY110" i="3"/>
  <c r="AY107" i="3"/>
  <c r="AY108" i="3"/>
  <c r="AK179" i="3"/>
  <c r="AK176" i="3"/>
  <c r="AK173" i="3"/>
  <c r="AK170" i="3"/>
  <c r="AK167" i="3"/>
  <c r="AK164" i="3"/>
  <c r="AK161" i="3"/>
  <c r="AK158" i="3"/>
  <c r="AK155" i="3"/>
  <c r="AK152" i="3"/>
  <c r="AK119" i="3"/>
  <c r="AK116" i="3"/>
  <c r="AK113" i="3"/>
  <c r="AK110" i="3"/>
  <c r="AK107" i="3"/>
  <c r="AK108" i="3"/>
  <c r="W179" i="3"/>
  <c r="W176" i="3"/>
  <c r="W173" i="3"/>
  <c r="W170" i="3"/>
  <c r="W167" i="3"/>
  <c r="W164" i="3"/>
  <c r="W161" i="3"/>
  <c r="W158" i="3"/>
  <c r="W155" i="3"/>
  <c r="W152" i="3"/>
  <c r="W119" i="3"/>
  <c r="W116" i="3"/>
  <c r="W113" i="3"/>
  <c r="W110" i="3"/>
  <c r="W107" i="3"/>
  <c r="W108" i="3"/>
  <c r="I179" i="3"/>
  <c r="I176" i="3"/>
  <c r="I173" i="3"/>
  <c r="I170" i="3"/>
  <c r="I167" i="3"/>
  <c r="I164" i="3"/>
  <c r="I161" i="3"/>
  <c r="I158" i="3"/>
  <c r="I155" i="3"/>
  <c r="I152" i="3"/>
  <c r="I119" i="3"/>
  <c r="I116" i="3"/>
  <c r="I113" i="3"/>
  <c r="I110" i="3"/>
  <c r="I108" i="3"/>
  <c r="BM100" i="3"/>
  <c r="BM97" i="3"/>
  <c r="BM94" i="3"/>
  <c r="BM91" i="3"/>
  <c r="BM88" i="3"/>
  <c r="BM85" i="3"/>
  <c r="BM82" i="3"/>
  <c r="BM79" i="3"/>
  <c r="BM76" i="3"/>
  <c r="BM73" i="3"/>
  <c r="BM70" i="3"/>
  <c r="BM67" i="3"/>
  <c r="BM64" i="3"/>
  <c r="BM61" i="3"/>
  <c r="BM58" i="3"/>
  <c r="BM55" i="3"/>
  <c r="BM52" i="3"/>
  <c r="BM49" i="3"/>
  <c r="BM46" i="3"/>
  <c r="BM43" i="3"/>
  <c r="BM40" i="3"/>
  <c r="BM37" i="3"/>
  <c r="BM34" i="3"/>
  <c r="BM31" i="3"/>
  <c r="BM28" i="3"/>
  <c r="BM25" i="3"/>
  <c r="BM22" i="3"/>
  <c r="BM19" i="3"/>
  <c r="AY100" i="3"/>
  <c r="AY97" i="3"/>
  <c r="AY94" i="3"/>
  <c r="AY91" i="3"/>
  <c r="AY88" i="3"/>
  <c r="AY85" i="3"/>
  <c r="AY82" i="3"/>
  <c r="AY79" i="3"/>
  <c r="AY76" i="3"/>
  <c r="AY73" i="3"/>
  <c r="AY70" i="3"/>
  <c r="AY67" i="3"/>
  <c r="AY64" i="3"/>
  <c r="AY61" i="3"/>
  <c r="AY58" i="3"/>
  <c r="AY55" i="3"/>
  <c r="AY52" i="3"/>
  <c r="AY49" i="3"/>
  <c r="AY46" i="3"/>
  <c r="AY43" i="3"/>
  <c r="AY40" i="3"/>
  <c r="AY37" i="3"/>
  <c r="AY34" i="3"/>
  <c r="AY31" i="3"/>
  <c r="AY28" i="3"/>
  <c r="AY25" i="3"/>
  <c r="AY22" i="3"/>
  <c r="AY19" i="3"/>
  <c r="BM13" i="3"/>
  <c r="AY13" i="3"/>
  <c r="AK13" i="3"/>
  <c r="W100" i="3"/>
  <c r="W97" i="3"/>
  <c r="W94" i="3"/>
  <c r="W91" i="3"/>
  <c r="W88" i="3"/>
  <c r="W85" i="3"/>
  <c r="W82" i="3"/>
  <c r="W79" i="3"/>
  <c r="W76" i="3"/>
  <c r="W73" i="3"/>
  <c r="W70" i="3"/>
  <c r="W67" i="3"/>
  <c r="W64" i="3"/>
  <c r="W61" i="3"/>
  <c r="W58" i="3"/>
  <c r="W55" i="3"/>
  <c r="W52" i="3"/>
  <c r="W49" i="3"/>
  <c r="W46" i="3"/>
  <c r="W43" i="3"/>
  <c r="W40" i="3"/>
  <c r="W37" i="3"/>
  <c r="W34" i="3"/>
  <c r="W31" i="3"/>
  <c r="W28" i="3"/>
  <c r="W25" i="3"/>
  <c r="W22" i="3"/>
  <c r="W19" i="3"/>
  <c r="I100" i="3"/>
  <c r="I97" i="3"/>
  <c r="I94" i="3"/>
  <c r="I91" i="3"/>
  <c r="I88" i="3"/>
  <c r="I85" i="3"/>
  <c r="I82" i="3"/>
  <c r="I79" i="3"/>
  <c r="I76" i="3"/>
  <c r="I73" i="3"/>
  <c r="I70" i="3"/>
  <c r="I67" i="3"/>
  <c r="I64" i="3"/>
  <c r="I61" i="3"/>
  <c r="I58" i="3"/>
  <c r="I55" i="3"/>
  <c r="I52" i="3"/>
  <c r="I49" i="3"/>
  <c r="I46" i="3"/>
  <c r="I43" i="3"/>
  <c r="I40" i="3"/>
  <c r="I37" i="3"/>
  <c r="I34" i="3"/>
  <c r="I31" i="3"/>
  <c r="I28" i="3"/>
  <c r="I25" i="3"/>
  <c r="I22" i="3"/>
  <c r="I19" i="3"/>
  <c r="I16" i="3"/>
  <c r="I13" i="3"/>
  <c r="I14" i="3"/>
  <c r="I17" i="3"/>
  <c r="BM16" i="3"/>
  <c r="BM17" i="3"/>
  <c r="AY16" i="3"/>
  <c r="AY17" i="3"/>
  <c r="AK16" i="3"/>
  <c r="AK17" i="3"/>
  <c r="W16" i="3"/>
  <c r="W17" i="3"/>
  <c r="AY14" i="3"/>
  <c r="BM14" i="3"/>
  <c r="AK14" i="3"/>
  <c r="W13" i="3"/>
  <c r="W14" i="3"/>
  <c r="I20" i="3"/>
  <c r="B9" i="3"/>
  <c r="AK73" i="3" s="1"/>
  <c r="BM150" i="3"/>
  <c r="BM147" i="3"/>
  <c r="BM144" i="3"/>
  <c r="BM141" i="3"/>
  <c r="BM138" i="3"/>
  <c r="BM135" i="3"/>
  <c r="BM132" i="3"/>
  <c r="BM129" i="3"/>
  <c r="BM126" i="3"/>
  <c r="BM123" i="3"/>
  <c r="BM120" i="3"/>
  <c r="BM117" i="3"/>
  <c r="BM114" i="3"/>
  <c r="BM111" i="3"/>
  <c r="AY150" i="3"/>
  <c r="AY147" i="3"/>
  <c r="AY144" i="3"/>
  <c r="AY141" i="3"/>
  <c r="AY138" i="3"/>
  <c r="AY135" i="3"/>
  <c r="AY132" i="3"/>
  <c r="AY129" i="3"/>
  <c r="AY126" i="3"/>
  <c r="AY123" i="3"/>
  <c r="AY120" i="3"/>
  <c r="AY117" i="3"/>
  <c r="AY114" i="3"/>
  <c r="AY111" i="3"/>
  <c r="AK150" i="3"/>
  <c r="AK147" i="3"/>
  <c r="AK144" i="3"/>
  <c r="AK141" i="3"/>
  <c r="AK138" i="3"/>
  <c r="AK135" i="3"/>
  <c r="AK132" i="3"/>
  <c r="AK129" i="3"/>
  <c r="AK126" i="3"/>
  <c r="AK123" i="3"/>
  <c r="AK120" i="3"/>
  <c r="AK117" i="3"/>
  <c r="AK114" i="3"/>
  <c r="AK111" i="3"/>
  <c r="W150" i="3"/>
  <c r="W147" i="3"/>
  <c r="W144" i="3"/>
  <c r="W141" i="3"/>
  <c r="W138" i="3"/>
  <c r="W135" i="3"/>
  <c r="W132" i="3"/>
  <c r="W129" i="3"/>
  <c r="W126" i="3"/>
  <c r="W123" i="3"/>
  <c r="W120" i="3"/>
  <c r="W117" i="3"/>
  <c r="W114" i="3"/>
  <c r="W111" i="3"/>
  <c r="BM101" i="3"/>
  <c r="BM98" i="3"/>
  <c r="BM95" i="3"/>
  <c r="BM92" i="3"/>
  <c r="BM89" i="3"/>
  <c r="BM86" i="3"/>
  <c r="BM83" i="3"/>
  <c r="BM80" i="3"/>
  <c r="BM77" i="3"/>
  <c r="BM74" i="3"/>
  <c r="BM71" i="3"/>
  <c r="BM68" i="3"/>
  <c r="BM65" i="3"/>
  <c r="BM62" i="3"/>
  <c r="BM59" i="3"/>
  <c r="BM56" i="3"/>
  <c r="BM53" i="3"/>
  <c r="BM50" i="3"/>
  <c r="BM47" i="3"/>
  <c r="BM44" i="3"/>
  <c r="BM41" i="3"/>
  <c r="BM38" i="3"/>
  <c r="BM35" i="3"/>
  <c r="BM32" i="3"/>
  <c r="BM29" i="3"/>
  <c r="BM26" i="3"/>
  <c r="BM23" i="3"/>
  <c r="BM20" i="3"/>
  <c r="AY101" i="3"/>
  <c r="AY98" i="3"/>
  <c r="AY95" i="3"/>
  <c r="AY92" i="3"/>
  <c r="AY89" i="3"/>
  <c r="AY86" i="3"/>
  <c r="AY83" i="3"/>
  <c r="AY80" i="3"/>
  <c r="AY77" i="3"/>
  <c r="AY74" i="3"/>
  <c r="AY71" i="3"/>
  <c r="AY68" i="3"/>
  <c r="AY65" i="3"/>
  <c r="AY62" i="3"/>
  <c r="AY59" i="3"/>
  <c r="AY56" i="3"/>
  <c r="AY53" i="3"/>
  <c r="AY50" i="3"/>
  <c r="AY47" i="3"/>
  <c r="AY44" i="3"/>
  <c r="AY41" i="3"/>
  <c r="AY38" i="3"/>
  <c r="AY35" i="3"/>
  <c r="AY32" i="3"/>
  <c r="AY29" i="3"/>
  <c r="AY26" i="3"/>
  <c r="AY23" i="3"/>
  <c r="AY20" i="3"/>
  <c r="AK101" i="3"/>
  <c r="AK98" i="3"/>
  <c r="AK95" i="3"/>
  <c r="AK92" i="3"/>
  <c r="AK89" i="3"/>
  <c r="AK86" i="3"/>
  <c r="AK83" i="3"/>
  <c r="AK80" i="3"/>
  <c r="AK77" i="3"/>
  <c r="AK74" i="3"/>
  <c r="AK71" i="3"/>
  <c r="AK68" i="3"/>
  <c r="AK65" i="3"/>
  <c r="AK62" i="3"/>
  <c r="AK59" i="3"/>
  <c r="AK56" i="3"/>
  <c r="AK53" i="3"/>
  <c r="AK50" i="3"/>
  <c r="AK47" i="3"/>
  <c r="AK44" i="3"/>
  <c r="AK41" i="3"/>
  <c r="AK38" i="3"/>
  <c r="AK37" i="3"/>
  <c r="AK35" i="3"/>
  <c r="AK32" i="3"/>
  <c r="AK29" i="3"/>
  <c r="AK26" i="3"/>
  <c r="AK23" i="3"/>
  <c r="AK20" i="3"/>
  <c r="W101" i="3"/>
  <c r="W98" i="3"/>
  <c r="W95" i="3"/>
  <c r="W92" i="3"/>
  <c r="W89" i="3"/>
  <c r="W86" i="3"/>
  <c r="W83" i="3"/>
  <c r="W80" i="3"/>
  <c r="W77" i="3"/>
  <c r="W74" i="3"/>
  <c r="W71" i="3"/>
  <c r="W68" i="3"/>
  <c r="W65" i="3"/>
  <c r="W62" i="3"/>
  <c r="W59" i="3"/>
  <c r="W56" i="3"/>
  <c r="W53" i="3"/>
  <c r="W50" i="3"/>
  <c r="W47" i="3"/>
  <c r="W44" i="3"/>
  <c r="W41" i="3"/>
  <c r="W38" i="3"/>
  <c r="W35" i="3"/>
  <c r="W32" i="3"/>
  <c r="W29" i="3"/>
  <c r="W26" i="3"/>
  <c r="W23" i="3"/>
  <c r="W20" i="3"/>
  <c r="C345" i="3"/>
  <c r="D345" i="3" s="1"/>
  <c r="E345" i="3" s="1"/>
  <c r="F345" i="3" s="1"/>
  <c r="C344" i="3"/>
  <c r="D344" i="3" s="1"/>
  <c r="E344" i="3" s="1"/>
  <c r="F344" i="3" s="1"/>
  <c r="BM180" i="3"/>
  <c r="BM177" i="3"/>
  <c r="BM174" i="3"/>
  <c r="BM171" i="3"/>
  <c r="BM168" i="3"/>
  <c r="BM165" i="3"/>
  <c r="BM162" i="3"/>
  <c r="BM159" i="3"/>
  <c r="BM156" i="3"/>
  <c r="BM153" i="3"/>
  <c r="AY180" i="3"/>
  <c r="AY177" i="3"/>
  <c r="AY174" i="3"/>
  <c r="AY171" i="3"/>
  <c r="AY168" i="3"/>
  <c r="AY165" i="3"/>
  <c r="AY162" i="3"/>
  <c r="AY159" i="3"/>
  <c r="AY156" i="3"/>
  <c r="AY153" i="3"/>
  <c r="AK180" i="3"/>
  <c r="AK177" i="3"/>
  <c r="AK174" i="3"/>
  <c r="AK171" i="3"/>
  <c r="AK168" i="3"/>
  <c r="AK165" i="3"/>
  <c r="AK162" i="3"/>
  <c r="AK159" i="3"/>
  <c r="AK156" i="3"/>
  <c r="AK153" i="3"/>
  <c r="W180" i="3"/>
  <c r="W177" i="3"/>
  <c r="W174" i="3"/>
  <c r="W171" i="3"/>
  <c r="W168" i="3"/>
  <c r="W165" i="3"/>
  <c r="W162" i="3"/>
  <c r="W159" i="3"/>
  <c r="W156" i="3"/>
  <c r="W153" i="3"/>
  <c r="I180" i="3"/>
  <c r="I177" i="3"/>
  <c r="I174" i="3"/>
  <c r="I171" i="3"/>
  <c r="I168" i="3"/>
  <c r="I165" i="3"/>
  <c r="I162" i="3"/>
  <c r="I159" i="3"/>
  <c r="I156" i="3"/>
  <c r="I153" i="3"/>
  <c r="I150" i="3"/>
  <c r="I147" i="3"/>
  <c r="I144" i="3"/>
  <c r="I141" i="3"/>
  <c r="I138" i="3"/>
  <c r="I135" i="3"/>
  <c r="I132" i="3"/>
  <c r="I129" i="3"/>
  <c r="I126" i="3"/>
  <c r="I123" i="3"/>
  <c r="I120" i="3"/>
  <c r="I117" i="3"/>
  <c r="I114" i="3"/>
  <c r="I111" i="3"/>
  <c r="I101" i="3"/>
  <c r="I98" i="3"/>
  <c r="I95" i="3"/>
  <c r="I92" i="3"/>
  <c r="I89" i="3"/>
  <c r="I86" i="3"/>
  <c r="I83" i="3"/>
  <c r="I80" i="3"/>
  <c r="I77" i="3"/>
  <c r="I74" i="3"/>
  <c r="I71" i="3"/>
  <c r="I68" i="3"/>
  <c r="I65" i="3"/>
  <c r="I62" i="3"/>
  <c r="I59" i="3"/>
  <c r="I56" i="3"/>
  <c r="I53" i="3"/>
  <c r="I50" i="3"/>
  <c r="I47" i="3"/>
  <c r="I44" i="3"/>
  <c r="I41" i="3"/>
  <c r="I38" i="3"/>
  <c r="I35" i="3"/>
  <c r="I32" i="3"/>
  <c r="I29" i="3"/>
  <c r="I26" i="3"/>
  <c r="I23" i="3"/>
  <c r="I186" i="3"/>
  <c r="B8" i="3"/>
  <c r="A2" i="3"/>
  <c r="AK91" i="3" l="1"/>
  <c r="AK19" i="3"/>
  <c r="AK55" i="3"/>
  <c r="AW103" i="3"/>
  <c r="BK103" i="3"/>
  <c r="AK28" i="3"/>
  <c r="AK46" i="3"/>
  <c r="AK82" i="3"/>
  <c r="AK100" i="3"/>
  <c r="AK31" i="3"/>
  <c r="AK67" i="3"/>
  <c r="AK34" i="3"/>
  <c r="AK52" i="3"/>
  <c r="AK70" i="3"/>
  <c r="AK88" i="3"/>
  <c r="AK64" i="3"/>
  <c r="AK49" i="3"/>
  <c r="AK85" i="3"/>
  <c r="AK22" i="3"/>
  <c r="AK40" i="3"/>
  <c r="AK58" i="3"/>
  <c r="AK76" i="3"/>
  <c r="AK94" i="3"/>
  <c r="AK25" i="3"/>
  <c r="AK43" i="3"/>
  <c r="AK61" i="3"/>
  <c r="AK79" i="3"/>
  <c r="AK97" i="3"/>
  <c r="W186" i="3"/>
  <c r="E5" i="3"/>
  <c r="C5" i="3"/>
  <c r="G344" i="3" s="1"/>
  <c r="AI344" i="3" l="1"/>
  <c r="U344" i="3"/>
  <c r="BK345" i="3"/>
  <c r="BK344" i="3"/>
  <c r="AW345" i="3"/>
  <c r="U345" i="3"/>
  <c r="AW344" i="3"/>
  <c r="AI345" i="3"/>
  <c r="G345" i="3"/>
  <c r="AI293" i="3"/>
  <c r="U284" i="3"/>
  <c r="U293" i="3"/>
  <c r="G293" i="3"/>
  <c r="CB254" i="3"/>
  <c r="CB252" i="3"/>
  <c r="CB256" i="3"/>
  <c r="CB258" i="3"/>
  <c r="CB250" i="3"/>
  <c r="CA258" i="3"/>
  <c r="CA256" i="3"/>
  <c r="CA254" i="3"/>
  <c r="CA252" i="3"/>
  <c r="CA250" i="3"/>
  <c r="R338" i="3"/>
  <c r="CB260" i="3" l="1"/>
  <c r="CA260" i="3"/>
  <c r="BS260" i="3"/>
  <c r="BO260" i="3"/>
  <c r="BP260" i="3"/>
  <c r="BQ260" i="3"/>
  <c r="BR260" i="3"/>
  <c r="BT260" i="3"/>
  <c r="BU260" i="3"/>
  <c r="BV260" i="3"/>
  <c r="BW260" i="3"/>
  <c r="BX260" i="3"/>
  <c r="BN260" i="3"/>
  <c r="BC260" i="3"/>
  <c r="BA260" i="3"/>
  <c r="BB260" i="3"/>
  <c r="BD260" i="3"/>
  <c r="BE260" i="3"/>
  <c r="BF260" i="3"/>
  <c r="BG260" i="3"/>
  <c r="BH260" i="3"/>
  <c r="BI260" i="3"/>
  <c r="BJ260" i="3"/>
  <c r="AZ260" i="3"/>
  <c r="AU260" i="3"/>
  <c r="AQ260" i="3"/>
  <c r="AM260" i="3"/>
  <c r="AN260" i="3"/>
  <c r="AO260" i="3"/>
  <c r="AP260" i="3"/>
  <c r="AR260" i="3"/>
  <c r="AS260" i="3"/>
  <c r="AT260" i="3"/>
  <c r="AV260" i="3"/>
  <c r="AL260" i="3"/>
  <c r="Y260" i="3"/>
  <c r="Z260" i="3"/>
  <c r="AA260" i="3"/>
  <c r="AB260" i="3"/>
  <c r="AC260" i="3"/>
  <c r="AD260" i="3"/>
  <c r="AE260" i="3"/>
  <c r="AF260" i="3"/>
  <c r="AG260" i="3"/>
  <c r="AH260" i="3"/>
  <c r="X260" i="3"/>
  <c r="O260" i="3"/>
  <c r="K260" i="3"/>
  <c r="L260" i="3"/>
  <c r="M260" i="3"/>
  <c r="N260" i="3"/>
  <c r="P260" i="3"/>
  <c r="Q260" i="3"/>
  <c r="R260" i="3"/>
  <c r="S260" i="3"/>
  <c r="T260" i="3"/>
  <c r="J260" i="3"/>
  <c r="CB363" i="3" l="1"/>
  <c r="CB362" i="3"/>
  <c r="CA363" i="3"/>
  <c r="CA362" i="3"/>
  <c r="BY348" i="3"/>
  <c r="BY349" i="3"/>
  <c r="BY350" i="3"/>
  <c r="BY351" i="3"/>
  <c r="BY352" i="3"/>
  <c r="BY353" i="3"/>
  <c r="BY354" i="3"/>
  <c r="BY355" i="3"/>
  <c r="BY356" i="3"/>
  <c r="BY357" i="3"/>
  <c r="BY328" i="3"/>
  <c r="BY329" i="3"/>
  <c r="BY330" i="3"/>
  <c r="BY331" i="3"/>
  <c r="BY332" i="3"/>
  <c r="BY333" i="3"/>
  <c r="BY334" i="3"/>
  <c r="BY335" i="3"/>
  <c r="BY336" i="3"/>
  <c r="BY327" i="3"/>
  <c r="BY317" i="3"/>
  <c r="BY313" i="3"/>
  <c r="BY314" i="3"/>
  <c r="BY315" i="3"/>
  <c r="BY316" i="3"/>
  <c r="BY318" i="3"/>
  <c r="BY319" i="3"/>
  <c r="BY320" i="3"/>
  <c r="BY321" i="3"/>
  <c r="BY312" i="3"/>
  <c r="BY265" i="3"/>
  <c r="BY266" i="3"/>
  <c r="BY267" i="3"/>
  <c r="BY268" i="3"/>
  <c r="BY269" i="3"/>
  <c r="BY270" i="3"/>
  <c r="BY271" i="3"/>
  <c r="BY272" i="3"/>
  <c r="BY273" i="3"/>
  <c r="BY264" i="3"/>
  <c r="BY338" i="3" l="1"/>
  <c r="BY323" i="3"/>
  <c r="BY275" i="3"/>
  <c r="B6" i="3"/>
  <c r="B3" i="3"/>
  <c r="G3" i="3"/>
  <c r="B4" i="3"/>
  <c r="CA186" i="3"/>
  <c r="CB347" i="3" l="1"/>
  <c r="CB348" i="3"/>
  <c r="CB349" i="3"/>
  <c r="CB350" i="3"/>
  <c r="CB351" i="3"/>
  <c r="CB352" i="3"/>
  <c r="CB353" i="3"/>
  <c r="CB354" i="3"/>
  <c r="CB355" i="3"/>
  <c r="CB356" i="3"/>
  <c r="CB357" i="3"/>
  <c r="CA347" i="3"/>
  <c r="CA348" i="3"/>
  <c r="CA349" i="3"/>
  <c r="CA350" i="3"/>
  <c r="CA351" i="3"/>
  <c r="CA352" i="3"/>
  <c r="CA353" i="3"/>
  <c r="CA354" i="3"/>
  <c r="CA355" i="3"/>
  <c r="CA356" i="3"/>
  <c r="CA357" i="3"/>
  <c r="CB345" i="3"/>
  <c r="CA345" i="3"/>
  <c r="CB344" i="3"/>
  <c r="CA344" i="3"/>
  <c r="CB328" i="3"/>
  <c r="CB329" i="3"/>
  <c r="CB330" i="3"/>
  <c r="CB331" i="3"/>
  <c r="CB332" i="3"/>
  <c r="CB333" i="3"/>
  <c r="CB334" i="3"/>
  <c r="CB335" i="3"/>
  <c r="CB336" i="3"/>
  <c r="CA328" i="3"/>
  <c r="CA329" i="3"/>
  <c r="CA330" i="3"/>
  <c r="CA331" i="3"/>
  <c r="CA332" i="3"/>
  <c r="CA333" i="3"/>
  <c r="CA334" i="3"/>
  <c r="CA335" i="3"/>
  <c r="CA336" i="3"/>
  <c r="CB327" i="3"/>
  <c r="CA327" i="3"/>
  <c r="CB313" i="3"/>
  <c r="CB314" i="3"/>
  <c r="CB315" i="3"/>
  <c r="CB316" i="3"/>
  <c r="CB317" i="3"/>
  <c r="CB318" i="3"/>
  <c r="CB319" i="3"/>
  <c r="CB320" i="3"/>
  <c r="CB321" i="3"/>
  <c r="CA313" i="3"/>
  <c r="CA314" i="3"/>
  <c r="CA315" i="3"/>
  <c r="CA316" i="3"/>
  <c r="CA317" i="3"/>
  <c r="CA318" i="3"/>
  <c r="CA319" i="3"/>
  <c r="CA320" i="3"/>
  <c r="CA321" i="3"/>
  <c r="CB312" i="3"/>
  <c r="CA312" i="3"/>
  <c r="CA304" i="3"/>
  <c r="CA305" i="3"/>
  <c r="CA306" i="3"/>
  <c r="CB304" i="3"/>
  <c r="CB305" i="3"/>
  <c r="CB306" i="3"/>
  <c r="CB303" i="3"/>
  <c r="CA303" i="3"/>
  <c r="CB281" i="3"/>
  <c r="CB282" i="3"/>
  <c r="CB283" i="3"/>
  <c r="CB284" i="3"/>
  <c r="CB287" i="3"/>
  <c r="CB288" i="3"/>
  <c r="CB289" i="3"/>
  <c r="CB290" i="3"/>
  <c r="CB291" i="3"/>
  <c r="CB293" i="3"/>
  <c r="CB295" i="3"/>
  <c r="CA281" i="3"/>
  <c r="CA282" i="3"/>
  <c r="CA283" i="3"/>
  <c r="CA284" i="3"/>
  <c r="CA287" i="3"/>
  <c r="CA288" i="3"/>
  <c r="CA289" i="3"/>
  <c r="CA290" i="3"/>
  <c r="CA291" i="3"/>
  <c r="CA293" i="3"/>
  <c r="CA295" i="3"/>
  <c r="CB280" i="3"/>
  <c r="CA280" i="3"/>
  <c r="CB265" i="3"/>
  <c r="CB266" i="3"/>
  <c r="CB267" i="3"/>
  <c r="CB268" i="3"/>
  <c r="CB269" i="3"/>
  <c r="CB270" i="3"/>
  <c r="CB271" i="3"/>
  <c r="CB272" i="3"/>
  <c r="CB273" i="3"/>
  <c r="CA265" i="3"/>
  <c r="CA266" i="3"/>
  <c r="CA267" i="3"/>
  <c r="CA268" i="3"/>
  <c r="CA269" i="3"/>
  <c r="CA270" i="3"/>
  <c r="CA271" i="3"/>
  <c r="CA272" i="3"/>
  <c r="CA273" i="3"/>
  <c r="CB264" i="3"/>
  <c r="CA264" i="3"/>
  <c r="CB243" i="3"/>
  <c r="CA243" i="3"/>
  <c r="CB240" i="3"/>
  <c r="CA240" i="3"/>
  <c r="CB237" i="3"/>
  <c r="CA237" i="3"/>
  <c r="CB234" i="3"/>
  <c r="CA234" i="3"/>
  <c r="CB231" i="3"/>
  <c r="CA231" i="3"/>
  <c r="CB228" i="3"/>
  <c r="CA228" i="3"/>
  <c r="CB225" i="3"/>
  <c r="CA225" i="3"/>
  <c r="CB222" i="3"/>
  <c r="CA222" i="3"/>
  <c r="CB219" i="3"/>
  <c r="CA219" i="3"/>
  <c r="CB216" i="3"/>
  <c r="CA216" i="3"/>
  <c r="CB213" i="3"/>
  <c r="CA213" i="3"/>
  <c r="CB210" i="3"/>
  <c r="CA210" i="3"/>
  <c r="CB207" i="3"/>
  <c r="CA207" i="3"/>
  <c r="CB204" i="3"/>
  <c r="CA204" i="3"/>
  <c r="CB201" i="3"/>
  <c r="CA201" i="3"/>
  <c r="CB198" i="3"/>
  <c r="CA198" i="3"/>
  <c r="CB195" i="3"/>
  <c r="CA195" i="3"/>
  <c r="CB192" i="3"/>
  <c r="CA192" i="3"/>
  <c r="CB189" i="3"/>
  <c r="CA189" i="3"/>
  <c r="CB186" i="3"/>
  <c r="CA113" i="3"/>
  <c r="CA114" i="3"/>
  <c r="CA116" i="3"/>
  <c r="CA117" i="3"/>
  <c r="CA119" i="3"/>
  <c r="CA120" i="3"/>
  <c r="CA122" i="3"/>
  <c r="CA123" i="3"/>
  <c r="CA125" i="3"/>
  <c r="CA126" i="3"/>
  <c r="CA128" i="3"/>
  <c r="CA129" i="3"/>
  <c r="CA131" i="3"/>
  <c r="CA132" i="3"/>
  <c r="CA134" i="3"/>
  <c r="CA135" i="3"/>
  <c r="CA137" i="3"/>
  <c r="CA138" i="3"/>
  <c r="CA140" i="3"/>
  <c r="CA141" i="3"/>
  <c r="CA143" i="3"/>
  <c r="CA144" i="3"/>
  <c r="CA146" i="3"/>
  <c r="CA147" i="3"/>
  <c r="CA149" i="3"/>
  <c r="CA150" i="3"/>
  <c r="CA152" i="3"/>
  <c r="CA153" i="3"/>
  <c r="CA155" i="3"/>
  <c r="CA156" i="3"/>
  <c r="CA158" i="3"/>
  <c r="CA159" i="3"/>
  <c r="CA161" i="3"/>
  <c r="CA162" i="3"/>
  <c r="CA164" i="3"/>
  <c r="CA165" i="3"/>
  <c r="CA167" i="3"/>
  <c r="CA168" i="3"/>
  <c r="CA170" i="3"/>
  <c r="CA171" i="3"/>
  <c r="CA173" i="3"/>
  <c r="CA174" i="3"/>
  <c r="CA176" i="3"/>
  <c r="CA177" i="3"/>
  <c r="CA179" i="3"/>
  <c r="CA180" i="3"/>
  <c r="CA111" i="3"/>
  <c r="CA110" i="3"/>
  <c r="CB113" i="3"/>
  <c r="CB114" i="3"/>
  <c r="CB116" i="3"/>
  <c r="CB117" i="3"/>
  <c r="CB119" i="3"/>
  <c r="CB120" i="3"/>
  <c r="CB122" i="3"/>
  <c r="CB123" i="3"/>
  <c r="CB125" i="3"/>
  <c r="CB126" i="3"/>
  <c r="CB128" i="3"/>
  <c r="CB129" i="3"/>
  <c r="CB131" i="3"/>
  <c r="CB132" i="3"/>
  <c r="CB134" i="3"/>
  <c r="CB135" i="3"/>
  <c r="CB137" i="3"/>
  <c r="CB138" i="3"/>
  <c r="CB140" i="3"/>
  <c r="CB141" i="3"/>
  <c r="CB143" i="3"/>
  <c r="CB144" i="3"/>
  <c r="CB146" i="3"/>
  <c r="CB147" i="3"/>
  <c r="CB149" i="3"/>
  <c r="CB150" i="3"/>
  <c r="CB152" i="3"/>
  <c r="CB153" i="3"/>
  <c r="CB155" i="3"/>
  <c r="CB156" i="3"/>
  <c r="CB158" i="3"/>
  <c r="CB159" i="3"/>
  <c r="CB161" i="3"/>
  <c r="CB162" i="3"/>
  <c r="CB164" i="3"/>
  <c r="CB165" i="3"/>
  <c r="CB167" i="3"/>
  <c r="CB168" i="3"/>
  <c r="CB170" i="3"/>
  <c r="CB171" i="3"/>
  <c r="CB173" i="3"/>
  <c r="CB174" i="3"/>
  <c r="CB176" i="3"/>
  <c r="CB177" i="3"/>
  <c r="CB179" i="3"/>
  <c r="CB180" i="3"/>
  <c r="CB111" i="3"/>
  <c r="CB110" i="3"/>
  <c r="CB108" i="3"/>
  <c r="CB107" i="3"/>
  <c r="CA108" i="3"/>
  <c r="CA107" i="3"/>
  <c r="CB19" i="3"/>
  <c r="CB20" i="3"/>
  <c r="CB22" i="3"/>
  <c r="CB23" i="3"/>
  <c r="CB25" i="3"/>
  <c r="CB26" i="3"/>
  <c r="CB28" i="3"/>
  <c r="CB29" i="3"/>
  <c r="CB31" i="3"/>
  <c r="CB32" i="3"/>
  <c r="CB34" i="3"/>
  <c r="CB35" i="3"/>
  <c r="CB37" i="3"/>
  <c r="CB38" i="3"/>
  <c r="CB40" i="3"/>
  <c r="CB41" i="3"/>
  <c r="CB43" i="3"/>
  <c r="CB44" i="3"/>
  <c r="CB46" i="3"/>
  <c r="CB47" i="3"/>
  <c r="CB49" i="3"/>
  <c r="CB50" i="3"/>
  <c r="CB52" i="3"/>
  <c r="CB53" i="3"/>
  <c r="CB55" i="3"/>
  <c r="CB56" i="3"/>
  <c r="CB58" i="3"/>
  <c r="CB59" i="3"/>
  <c r="CB61" i="3"/>
  <c r="CB62" i="3"/>
  <c r="CB64" i="3"/>
  <c r="CB65" i="3"/>
  <c r="CB67" i="3"/>
  <c r="CB68" i="3"/>
  <c r="CB70" i="3"/>
  <c r="CB71" i="3"/>
  <c r="CB73" i="3"/>
  <c r="CB74" i="3"/>
  <c r="CB76" i="3"/>
  <c r="CB77" i="3"/>
  <c r="CB79" i="3"/>
  <c r="CB80" i="3"/>
  <c r="CB82" i="3"/>
  <c r="CB83" i="3"/>
  <c r="CB85" i="3"/>
  <c r="CB86" i="3"/>
  <c r="CB88" i="3"/>
  <c r="CB89" i="3"/>
  <c r="CB91" i="3"/>
  <c r="CB92" i="3"/>
  <c r="CB94" i="3"/>
  <c r="CB95" i="3"/>
  <c r="CB97" i="3"/>
  <c r="CB98" i="3"/>
  <c r="CB100" i="3"/>
  <c r="CB101" i="3"/>
  <c r="CB17" i="3"/>
  <c r="CB16" i="3"/>
  <c r="CB14" i="3"/>
  <c r="CB13" i="3"/>
  <c r="CA19" i="3"/>
  <c r="CA20" i="3"/>
  <c r="CA22" i="3"/>
  <c r="CA23" i="3"/>
  <c r="CA25" i="3"/>
  <c r="CA26" i="3"/>
  <c r="CA28" i="3"/>
  <c r="CA29" i="3"/>
  <c r="CA31" i="3"/>
  <c r="CA32" i="3"/>
  <c r="CA34" i="3"/>
  <c r="CA35" i="3"/>
  <c r="CA37" i="3"/>
  <c r="CA38" i="3"/>
  <c r="CA40" i="3"/>
  <c r="CA41" i="3"/>
  <c r="CA43" i="3"/>
  <c r="CA44" i="3"/>
  <c r="CA46" i="3"/>
  <c r="CA47" i="3"/>
  <c r="CA49" i="3"/>
  <c r="CA50" i="3"/>
  <c r="CA52" i="3"/>
  <c r="CA53" i="3"/>
  <c r="CA55" i="3"/>
  <c r="CA56" i="3"/>
  <c r="CA58" i="3"/>
  <c r="CA59" i="3"/>
  <c r="CA61" i="3"/>
  <c r="CA62" i="3"/>
  <c r="CA64" i="3"/>
  <c r="CA65" i="3"/>
  <c r="CA67" i="3"/>
  <c r="CA68" i="3"/>
  <c r="CA70" i="3"/>
  <c r="CA71" i="3"/>
  <c r="CA73" i="3"/>
  <c r="CA74" i="3"/>
  <c r="CA76" i="3"/>
  <c r="CA77" i="3"/>
  <c r="CA79" i="3"/>
  <c r="CA80" i="3"/>
  <c r="CA82" i="3"/>
  <c r="CA83" i="3"/>
  <c r="CA85" i="3"/>
  <c r="CA86" i="3"/>
  <c r="CA88" i="3"/>
  <c r="CA89" i="3"/>
  <c r="CA91" i="3"/>
  <c r="CA92" i="3"/>
  <c r="CA94" i="3"/>
  <c r="CA95" i="3"/>
  <c r="CA97" i="3"/>
  <c r="CA98" i="3"/>
  <c r="CA100" i="3"/>
  <c r="CA101" i="3"/>
  <c r="CA17" i="3"/>
  <c r="CA16" i="3"/>
  <c r="CA14" i="3"/>
  <c r="CA13" i="3"/>
  <c r="BO359" i="3"/>
  <c r="BP359" i="3"/>
  <c r="BQ359" i="3"/>
  <c r="BR359" i="3"/>
  <c r="BS359" i="3"/>
  <c r="BT359" i="3"/>
  <c r="BU359" i="3"/>
  <c r="BV359" i="3"/>
  <c r="BW359" i="3"/>
  <c r="BX359" i="3"/>
  <c r="BN359" i="3"/>
  <c r="BA359" i="3"/>
  <c r="BB359" i="3"/>
  <c r="BC359" i="3"/>
  <c r="BD359" i="3"/>
  <c r="BE359" i="3"/>
  <c r="BF359" i="3"/>
  <c r="BG359" i="3"/>
  <c r="BH359" i="3"/>
  <c r="BI359" i="3"/>
  <c r="BJ359" i="3"/>
  <c r="AZ359" i="3"/>
  <c r="AM359" i="3"/>
  <c r="AN359" i="3"/>
  <c r="AO359" i="3"/>
  <c r="AP359" i="3"/>
  <c r="AQ359" i="3"/>
  <c r="AR359" i="3"/>
  <c r="AS359" i="3"/>
  <c r="AT359" i="3"/>
  <c r="AU359" i="3"/>
  <c r="AV359" i="3"/>
  <c r="AL359" i="3"/>
  <c r="AC359" i="3"/>
  <c r="AD359" i="3"/>
  <c r="AE359" i="3"/>
  <c r="AF359" i="3"/>
  <c r="AG359" i="3"/>
  <c r="AH359" i="3"/>
  <c r="AB359" i="3"/>
  <c r="AA359" i="3"/>
  <c r="Z359" i="3"/>
  <c r="Y359" i="3"/>
  <c r="X359" i="3"/>
  <c r="K359" i="3"/>
  <c r="L359" i="3"/>
  <c r="M359" i="3"/>
  <c r="N359" i="3"/>
  <c r="O359" i="3"/>
  <c r="P359" i="3"/>
  <c r="Q359" i="3"/>
  <c r="R359" i="3"/>
  <c r="S359" i="3"/>
  <c r="T359" i="3"/>
  <c r="J359" i="3"/>
  <c r="BO338" i="3"/>
  <c r="BP338" i="3"/>
  <c r="BQ338" i="3"/>
  <c r="BR338" i="3"/>
  <c r="BS338" i="3"/>
  <c r="BT338" i="3"/>
  <c r="BU338" i="3"/>
  <c r="BV338" i="3"/>
  <c r="BW338" i="3"/>
  <c r="BX338" i="3"/>
  <c r="BN338" i="3"/>
  <c r="BA338" i="3"/>
  <c r="BB338" i="3"/>
  <c r="BC338" i="3"/>
  <c r="BD338" i="3"/>
  <c r="BE338" i="3"/>
  <c r="BF338" i="3"/>
  <c r="BG338" i="3"/>
  <c r="BH338" i="3"/>
  <c r="BI338" i="3"/>
  <c r="BJ338" i="3"/>
  <c r="AZ338" i="3"/>
  <c r="AM338" i="3"/>
  <c r="AN338" i="3"/>
  <c r="AO338" i="3"/>
  <c r="AP338" i="3"/>
  <c r="AQ338" i="3"/>
  <c r="AR338" i="3"/>
  <c r="AS338" i="3"/>
  <c r="AT338" i="3"/>
  <c r="AU338" i="3"/>
  <c r="AV338" i="3"/>
  <c r="AL338" i="3"/>
  <c r="Y338" i="3"/>
  <c r="Z338" i="3"/>
  <c r="AA338" i="3"/>
  <c r="AB338" i="3"/>
  <c r="AC338" i="3"/>
  <c r="AD338" i="3"/>
  <c r="AE338" i="3"/>
  <c r="AF338" i="3"/>
  <c r="AG338" i="3"/>
  <c r="AH338" i="3"/>
  <c r="X338" i="3"/>
  <c r="K338" i="3"/>
  <c r="L338" i="3"/>
  <c r="M338" i="3"/>
  <c r="N338" i="3"/>
  <c r="O338" i="3"/>
  <c r="P338" i="3"/>
  <c r="Q338" i="3"/>
  <c r="S338" i="3"/>
  <c r="T338" i="3"/>
  <c r="J338" i="3"/>
  <c r="BO323" i="3"/>
  <c r="BP323" i="3"/>
  <c r="BQ323" i="3"/>
  <c r="BR323" i="3"/>
  <c r="BS323" i="3"/>
  <c r="BT323" i="3"/>
  <c r="BU323" i="3"/>
  <c r="BV323" i="3"/>
  <c r="BW323" i="3"/>
  <c r="BX323" i="3"/>
  <c r="BN323" i="3"/>
  <c r="BA323" i="3"/>
  <c r="BB323" i="3"/>
  <c r="BC323" i="3"/>
  <c r="BD323" i="3"/>
  <c r="BE323" i="3"/>
  <c r="BF323" i="3"/>
  <c r="BG323" i="3"/>
  <c r="BH323" i="3"/>
  <c r="BI323" i="3"/>
  <c r="BJ323" i="3"/>
  <c r="AZ323" i="3"/>
  <c r="AM323" i="3"/>
  <c r="AN323" i="3"/>
  <c r="AO323" i="3"/>
  <c r="AP323" i="3"/>
  <c r="AQ323" i="3"/>
  <c r="AR323" i="3"/>
  <c r="AS323" i="3"/>
  <c r="AT323" i="3"/>
  <c r="AU323" i="3"/>
  <c r="AV323" i="3"/>
  <c r="AL323" i="3"/>
  <c r="Y323" i="3"/>
  <c r="Z323" i="3"/>
  <c r="AA323" i="3"/>
  <c r="AB323" i="3"/>
  <c r="AC323" i="3"/>
  <c r="AD323" i="3"/>
  <c r="AE323" i="3"/>
  <c r="AF323" i="3"/>
  <c r="AG323" i="3"/>
  <c r="AH323" i="3"/>
  <c r="X323" i="3"/>
  <c r="L323" i="3"/>
  <c r="M323" i="3"/>
  <c r="N323" i="3"/>
  <c r="O323" i="3"/>
  <c r="P323" i="3"/>
  <c r="Q323" i="3"/>
  <c r="R323" i="3"/>
  <c r="S323" i="3"/>
  <c r="T323" i="3"/>
  <c r="K323" i="3"/>
  <c r="J323" i="3"/>
  <c r="BU308" i="3"/>
  <c r="BO308" i="3"/>
  <c r="BP308" i="3"/>
  <c r="BQ308" i="3"/>
  <c r="BR308" i="3"/>
  <c r="BS308" i="3"/>
  <c r="BT308" i="3"/>
  <c r="BV308" i="3"/>
  <c r="BW308" i="3"/>
  <c r="BX308" i="3"/>
  <c r="BN308" i="3"/>
  <c r="BA308" i="3"/>
  <c r="BB308" i="3"/>
  <c r="BC308" i="3"/>
  <c r="BD308" i="3"/>
  <c r="BE308" i="3"/>
  <c r="BF308" i="3"/>
  <c r="BG308" i="3"/>
  <c r="BH308" i="3"/>
  <c r="BI308" i="3"/>
  <c r="BJ308" i="3"/>
  <c r="AZ308" i="3"/>
  <c r="AM308" i="3"/>
  <c r="AN308" i="3"/>
  <c r="AO308" i="3"/>
  <c r="AP308" i="3"/>
  <c r="AQ308" i="3"/>
  <c r="AR308" i="3"/>
  <c r="AS308" i="3"/>
  <c r="AT308" i="3"/>
  <c r="AU308" i="3"/>
  <c r="AV308" i="3"/>
  <c r="AL308" i="3"/>
  <c r="Y308" i="3"/>
  <c r="Z308" i="3"/>
  <c r="AA308" i="3"/>
  <c r="AB308" i="3"/>
  <c r="AC308" i="3"/>
  <c r="AD308" i="3"/>
  <c r="AE308" i="3"/>
  <c r="AF308" i="3"/>
  <c r="AG308" i="3"/>
  <c r="AH308" i="3"/>
  <c r="X308" i="3"/>
  <c r="K308" i="3"/>
  <c r="L308" i="3"/>
  <c r="M308" i="3"/>
  <c r="N308" i="3"/>
  <c r="O308" i="3"/>
  <c r="P308" i="3"/>
  <c r="Q308" i="3"/>
  <c r="R308" i="3"/>
  <c r="S308" i="3"/>
  <c r="T308" i="3"/>
  <c r="J308" i="3"/>
  <c r="BP297" i="3"/>
  <c r="BQ297" i="3"/>
  <c r="BR297" i="3"/>
  <c r="BS297" i="3"/>
  <c r="BT297" i="3"/>
  <c r="BU297" i="3"/>
  <c r="BV297" i="3"/>
  <c r="BW297" i="3"/>
  <c r="BX297" i="3"/>
  <c r="BO297" i="3"/>
  <c r="BN297" i="3"/>
  <c r="BB297" i="3"/>
  <c r="BC297" i="3"/>
  <c r="BD297" i="3"/>
  <c r="BE297" i="3"/>
  <c r="BF297" i="3"/>
  <c r="BG297" i="3"/>
  <c r="BH297" i="3"/>
  <c r="BI297" i="3"/>
  <c r="BJ297" i="3"/>
  <c r="BA297" i="3"/>
  <c r="AZ297" i="3"/>
  <c r="AN297" i="3"/>
  <c r="AO297" i="3"/>
  <c r="AP297" i="3"/>
  <c r="AQ297" i="3"/>
  <c r="AR297" i="3"/>
  <c r="AS297" i="3"/>
  <c r="AT297" i="3"/>
  <c r="AU297" i="3"/>
  <c r="AV297" i="3"/>
  <c r="AM297" i="3"/>
  <c r="AL297" i="3"/>
  <c r="Z297" i="3"/>
  <c r="AA297" i="3"/>
  <c r="AB297" i="3"/>
  <c r="AC297" i="3"/>
  <c r="AD297" i="3"/>
  <c r="AE297" i="3"/>
  <c r="AF297" i="3"/>
  <c r="AG297" i="3"/>
  <c r="AH297" i="3"/>
  <c r="Y297" i="3"/>
  <c r="X297" i="3"/>
  <c r="L297" i="3"/>
  <c r="M297" i="3"/>
  <c r="N297" i="3"/>
  <c r="O297" i="3"/>
  <c r="P297" i="3"/>
  <c r="Q297" i="3"/>
  <c r="R297" i="3"/>
  <c r="S297" i="3"/>
  <c r="T297" i="3"/>
  <c r="K297" i="3"/>
  <c r="J297" i="3"/>
  <c r="BP275" i="3"/>
  <c r="BQ275" i="3"/>
  <c r="BR275" i="3"/>
  <c r="BS275" i="3"/>
  <c r="BT275" i="3"/>
  <c r="BU275" i="3"/>
  <c r="BV275" i="3"/>
  <c r="BW275" i="3"/>
  <c r="BX275" i="3"/>
  <c r="BO275" i="3"/>
  <c r="BN275" i="3"/>
  <c r="BB275" i="3"/>
  <c r="BC275" i="3"/>
  <c r="BD275" i="3"/>
  <c r="BE275" i="3"/>
  <c r="BF275" i="3"/>
  <c r="BG275" i="3"/>
  <c r="BH275" i="3"/>
  <c r="BI275" i="3"/>
  <c r="BJ275" i="3"/>
  <c r="BA275" i="3"/>
  <c r="AZ275" i="3"/>
  <c r="AN275" i="3"/>
  <c r="AO275" i="3"/>
  <c r="AP275" i="3"/>
  <c r="AQ275" i="3"/>
  <c r="AR275" i="3"/>
  <c r="AS275" i="3"/>
  <c r="AT275" i="3"/>
  <c r="AU275" i="3"/>
  <c r="AV275" i="3"/>
  <c r="AM275" i="3"/>
  <c r="AL275" i="3"/>
  <c r="Z275" i="3"/>
  <c r="AA275" i="3"/>
  <c r="AB275" i="3"/>
  <c r="AC275" i="3"/>
  <c r="AD275" i="3"/>
  <c r="AE275" i="3"/>
  <c r="AF275" i="3"/>
  <c r="AG275" i="3"/>
  <c r="AH275" i="3"/>
  <c r="Y275" i="3"/>
  <c r="X275" i="3"/>
  <c r="L275" i="3"/>
  <c r="M275" i="3"/>
  <c r="N275" i="3"/>
  <c r="O275" i="3"/>
  <c r="P275" i="3"/>
  <c r="Q275" i="3"/>
  <c r="R275" i="3"/>
  <c r="S275" i="3"/>
  <c r="T275" i="3"/>
  <c r="K275" i="3"/>
  <c r="J275" i="3"/>
  <c r="BX246" i="3"/>
  <c r="BW246" i="3"/>
  <c r="BV246" i="3"/>
  <c r="BU246" i="3"/>
  <c r="BT246" i="3"/>
  <c r="BS246" i="3"/>
  <c r="BR246" i="3"/>
  <c r="BQ246" i="3"/>
  <c r="BP246" i="3"/>
  <c r="BO246" i="3"/>
  <c r="BN246" i="3"/>
  <c r="BJ246" i="3"/>
  <c r="BI246" i="3"/>
  <c r="BH246" i="3"/>
  <c r="BG246" i="3"/>
  <c r="BF246" i="3"/>
  <c r="BE246" i="3"/>
  <c r="BD246" i="3"/>
  <c r="BC246" i="3"/>
  <c r="BB246" i="3"/>
  <c r="BA246" i="3"/>
  <c r="CA308" i="3" l="1"/>
  <c r="CA297" i="3"/>
  <c r="CB359" i="3"/>
  <c r="CA338" i="3"/>
  <c r="CA275" i="3"/>
  <c r="CA359" i="3"/>
  <c r="CB338" i="3"/>
  <c r="CB323" i="3"/>
  <c r="CA323" i="3"/>
  <c r="CB308" i="3"/>
  <c r="CB297" i="3"/>
  <c r="CB275" i="3"/>
  <c r="CB246" i="3"/>
  <c r="CA246" i="3"/>
  <c r="AZ246" i="3"/>
  <c r="AV246" i="3"/>
  <c r="AU246" i="3"/>
  <c r="AT246" i="3"/>
  <c r="AS246" i="3"/>
  <c r="AR246" i="3"/>
  <c r="AQ246" i="3"/>
  <c r="AP246" i="3"/>
  <c r="AO246" i="3"/>
  <c r="AN246" i="3"/>
  <c r="AM246" i="3"/>
  <c r="AL246" i="3"/>
  <c r="AH246" i="3"/>
  <c r="AG246" i="3"/>
  <c r="AF246" i="3"/>
  <c r="AE246" i="3"/>
  <c r="AD246" i="3"/>
  <c r="AC246" i="3"/>
  <c r="AB246" i="3"/>
  <c r="AA246" i="3"/>
  <c r="Z246" i="3"/>
  <c r="Y246" i="3"/>
  <c r="X246" i="3"/>
  <c r="T246" i="3"/>
  <c r="S246" i="3"/>
  <c r="R246" i="3"/>
  <c r="Q246" i="3"/>
  <c r="P246" i="3"/>
  <c r="O246" i="3"/>
  <c r="N246" i="3"/>
  <c r="M246" i="3"/>
  <c r="L246" i="3"/>
  <c r="K246" i="3"/>
  <c r="J246" i="3"/>
  <c r="CB182" i="3"/>
  <c r="CA182" i="3"/>
  <c r="BX182" i="3"/>
  <c r="BW182" i="3"/>
  <c r="BV182" i="3"/>
  <c r="BU182" i="3"/>
  <c r="BT182" i="3"/>
  <c r="BS182" i="3"/>
  <c r="BR182" i="3"/>
  <c r="BQ182" i="3"/>
  <c r="BP182" i="3"/>
  <c r="BO182" i="3"/>
  <c r="BN182" i="3"/>
  <c r="BJ182" i="3"/>
  <c r="BI182" i="3"/>
  <c r="BH182" i="3"/>
  <c r="BG182" i="3"/>
  <c r="BF182" i="3"/>
  <c r="BE182" i="3"/>
  <c r="BD182" i="3"/>
  <c r="BC182" i="3"/>
  <c r="BB182" i="3"/>
  <c r="BA182" i="3"/>
  <c r="AZ182" i="3"/>
  <c r="AV182" i="3"/>
  <c r="AU182" i="3"/>
  <c r="AT182" i="3"/>
  <c r="AS182" i="3"/>
  <c r="AR182" i="3"/>
  <c r="AQ182" i="3"/>
  <c r="AP182" i="3"/>
  <c r="AO182" i="3"/>
  <c r="AN182" i="3"/>
  <c r="AM182" i="3"/>
  <c r="AL182" i="3"/>
  <c r="AH182" i="3"/>
  <c r="AG182" i="3"/>
  <c r="AF182" i="3"/>
  <c r="AE182" i="3"/>
  <c r="AD182" i="3"/>
  <c r="AC182" i="3"/>
  <c r="AB182" i="3"/>
  <c r="AA182" i="3"/>
  <c r="Z182" i="3"/>
  <c r="Y182" i="3"/>
  <c r="X182" i="3"/>
  <c r="T182" i="3"/>
  <c r="S182" i="3"/>
  <c r="R182" i="3"/>
  <c r="Q182" i="3"/>
  <c r="P182" i="3"/>
  <c r="O182" i="3"/>
  <c r="N182" i="3"/>
  <c r="M182" i="3"/>
  <c r="L182" i="3"/>
  <c r="K182" i="3"/>
  <c r="J182" i="3"/>
  <c r="CB103" i="3"/>
  <c r="BP103" i="3"/>
  <c r="BQ103" i="3"/>
  <c r="BR103" i="3"/>
  <c r="BS103" i="3"/>
  <c r="BT103" i="3"/>
  <c r="BU103" i="3"/>
  <c r="BV103" i="3"/>
  <c r="BW103" i="3"/>
  <c r="BX103" i="3"/>
  <c r="BO103" i="3"/>
  <c r="BN103" i="3"/>
  <c r="BB103" i="3"/>
  <c r="BC103" i="3"/>
  <c r="BD103" i="3"/>
  <c r="BE103" i="3"/>
  <c r="BF103" i="3"/>
  <c r="BG103" i="3"/>
  <c r="BH103" i="3"/>
  <c r="BI103" i="3"/>
  <c r="BJ103" i="3"/>
  <c r="BA103" i="3"/>
  <c r="AZ103" i="3"/>
  <c r="AN103" i="3"/>
  <c r="AO103" i="3"/>
  <c r="AP103" i="3"/>
  <c r="AQ103" i="3"/>
  <c r="AR103" i="3"/>
  <c r="AS103" i="3"/>
  <c r="AT103" i="3"/>
  <c r="AU103" i="3"/>
  <c r="AV103" i="3"/>
  <c r="AM103" i="3"/>
  <c r="AL103" i="3"/>
  <c r="Z103" i="3"/>
  <c r="AA103" i="3"/>
  <c r="AB103" i="3"/>
  <c r="AC103" i="3"/>
  <c r="AD103" i="3"/>
  <c r="AE103" i="3"/>
  <c r="AF103" i="3"/>
  <c r="AG103" i="3"/>
  <c r="AH103" i="3"/>
  <c r="Y103" i="3"/>
  <c r="X103" i="3"/>
  <c r="L103" i="3"/>
  <c r="M103" i="3"/>
  <c r="N103" i="3"/>
  <c r="O103" i="3"/>
  <c r="P103" i="3"/>
  <c r="Q103" i="3"/>
  <c r="R103" i="3"/>
  <c r="S103" i="3"/>
  <c r="T103" i="3"/>
  <c r="K103" i="3"/>
  <c r="J103" i="3"/>
  <c r="BN361" i="3" l="1"/>
  <c r="BN364" i="3" s="1"/>
  <c r="BA361" i="3"/>
  <c r="BA364" i="3" s="1"/>
  <c r="BO361" i="3"/>
  <c r="BO364" i="3" s="1"/>
  <c r="P361" i="3"/>
  <c r="P364" i="3" s="1"/>
  <c r="AL361" i="3"/>
  <c r="AL364" i="3" s="1"/>
  <c r="T361" i="3"/>
  <c r="T364" i="3" s="1"/>
  <c r="X361" i="3"/>
  <c r="X364" i="3" s="1"/>
  <c r="L361" i="3"/>
  <c r="L364" i="3" s="1"/>
  <c r="BV361" i="3"/>
  <c r="BV364" i="3" s="1"/>
  <c r="K361" i="3"/>
  <c r="K364" i="3" s="1"/>
  <c r="AD361" i="3"/>
  <c r="AD364" i="3" s="1"/>
  <c r="AZ361" i="3"/>
  <c r="AZ364" i="3" s="1"/>
  <c r="AH361" i="3"/>
  <c r="AH364" i="3" s="1"/>
  <c r="Z361" i="3"/>
  <c r="Z364" i="3" s="1"/>
  <c r="BC361" i="3"/>
  <c r="BC364" i="3" s="1"/>
  <c r="BD361" i="3"/>
  <c r="BD364" i="3" s="1"/>
  <c r="BW361" i="3"/>
  <c r="BW364" i="3" s="1"/>
  <c r="AF361" i="3"/>
  <c r="AF364" i="3" s="1"/>
  <c r="AV361" i="3"/>
  <c r="AV364" i="3" s="1"/>
  <c r="M361" i="3"/>
  <c r="M364" i="3" s="1"/>
  <c r="Q361" i="3"/>
  <c r="Q364" i="3" s="1"/>
  <c r="AU361" i="3"/>
  <c r="AU364" i="3" s="1"/>
  <c r="BU361" i="3"/>
  <c r="BU364" i="3" s="1"/>
  <c r="AQ361" i="3"/>
  <c r="AQ364" i="3" s="1"/>
  <c r="BQ361" i="3"/>
  <c r="BQ364" i="3" s="1"/>
  <c r="J361" i="3"/>
  <c r="J364" i="3" s="1"/>
  <c r="AS361" i="3"/>
  <c r="AS364" i="3" s="1"/>
  <c r="Y361" i="3"/>
  <c r="Y364" i="3" s="1"/>
  <c r="AR361" i="3"/>
  <c r="AR364" i="3" s="1"/>
  <c r="O361" i="3"/>
  <c r="O364" i="3" s="1"/>
  <c r="N361" i="3"/>
  <c r="N364" i="3" s="1"/>
  <c r="AC361" i="3"/>
  <c r="AC364" i="3" s="1"/>
  <c r="R361" i="3"/>
  <c r="R364" i="3" s="1"/>
  <c r="AG361" i="3"/>
  <c r="AG364" i="3" s="1"/>
  <c r="BG361" i="3"/>
  <c r="BG364" i="3" s="1"/>
  <c r="BR361" i="3"/>
  <c r="BR364" i="3" s="1"/>
  <c r="AB361" i="3"/>
  <c r="AB364" i="3" s="1"/>
  <c r="AT361" i="3"/>
  <c r="AT364" i="3" s="1"/>
  <c r="AM361" i="3"/>
  <c r="AM364" i="3" s="1"/>
  <c r="AP361" i="3"/>
  <c r="AP364" i="3" s="1"/>
  <c r="AN361" i="3"/>
  <c r="AN364" i="3" s="1"/>
  <c r="CB361" i="3"/>
  <c r="CB364" i="3" s="1"/>
  <c r="S361" i="3"/>
  <c r="S364" i="3" s="1"/>
  <c r="BS361" i="3"/>
  <c r="BS364" i="3" s="1"/>
  <c r="BH361" i="3"/>
  <c r="BH364" i="3" s="1"/>
  <c r="AO361" i="3"/>
  <c r="AO364" i="3" s="1"/>
  <c r="AA361" i="3"/>
  <c r="AA364" i="3" s="1"/>
  <c r="BI361" i="3"/>
  <c r="BI364" i="3" s="1"/>
  <c r="AE361" i="3"/>
  <c r="AE364" i="3" s="1"/>
  <c r="BE361" i="3"/>
  <c r="BE364" i="3" s="1"/>
  <c r="BT361" i="3"/>
  <c r="BT364" i="3" s="1"/>
  <c r="BJ361" i="3"/>
  <c r="BJ364" i="3" s="1"/>
  <c r="BB361" i="3"/>
  <c r="BB364" i="3" s="1"/>
  <c r="BX361" i="3"/>
  <c r="BX364" i="3" s="1"/>
  <c r="BP361" i="3"/>
  <c r="BP364" i="3" s="1"/>
  <c r="BF361" i="3"/>
  <c r="BF364" i="3" s="1"/>
  <c r="CA103" i="3"/>
  <c r="CA361" i="3" l="1"/>
  <c r="CA364" i="3" s="1"/>
  <c r="DG359" i="3"/>
  <c r="DF359" i="3"/>
  <c r="DE359" i="3"/>
  <c r="DD359" i="3"/>
  <c r="DC359" i="3"/>
  <c r="DB359" i="3"/>
  <c r="DA359" i="3"/>
  <c r="CZ359" i="3"/>
  <c r="CY359" i="3"/>
  <c r="CX359" i="3"/>
  <c r="CW359" i="3"/>
  <c r="CV359" i="3"/>
  <c r="CU359" i="3"/>
  <c r="CT359" i="3"/>
  <c r="CS359" i="3"/>
  <c r="CR359" i="3"/>
  <c r="CQ359" i="3"/>
  <c r="CP359" i="3"/>
  <c r="CO359" i="3"/>
  <c r="CN359" i="3"/>
  <c r="CM359" i="3"/>
  <c r="CL359" i="3"/>
  <c r="CK359" i="3"/>
  <c r="CJ359" i="3"/>
  <c r="CI359" i="3"/>
  <c r="CH359" i="3"/>
  <c r="CG359" i="3"/>
  <c r="CF359" i="3"/>
  <c r="CE359" i="3"/>
  <c r="DG338" i="3"/>
  <c r="DF338" i="3"/>
  <c r="DE338" i="3"/>
  <c r="DD338" i="3"/>
  <c r="DC338" i="3"/>
  <c r="DB338" i="3"/>
  <c r="DA338" i="3"/>
  <c r="CZ338" i="3"/>
  <c r="CY338" i="3"/>
  <c r="CX338" i="3"/>
  <c r="CW338" i="3"/>
  <c r="CV338" i="3"/>
  <c r="CU338" i="3"/>
  <c r="CT338" i="3"/>
  <c r="CS338" i="3"/>
  <c r="CR338" i="3"/>
  <c r="CQ338" i="3"/>
  <c r="CP338" i="3"/>
  <c r="CO338" i="3"/>
  <c r="CN338" i="3"/>
  <c r="CM338" i="3"/>
  <c r="CL338" i="3" l="1"/>
  <c r="CK338" i="3"/>
  <c r="CJ338" i="3"/>
  <c r="CI338" i="3"/>
  <c r="CH338" i="3"/>
  <c r="CG338" i="3"/>
  <c r="CF338" i="3"/>
  <c r="CE338" i="3"/>
  <c r="CF323" i="3"/>
  <c r="CG323" i="3"/>
  <c r="CH323" i="3"/>
  <c r="CI323" i="3"/>
  <c r="CJ323" i="3"/>
  <c r="CK323" i="3"/>
  <c r="CL323" i="3"/>
  <c r="CM323" i="3"/>
  <c r="CN323" i="3"/>
  <c r="CO323" i="3"/>
  <c r="CP323" i="3"/>
  <c r="CQ323" i="3"/>
  <c r="CR323" i="3"/>
  <c r="CS323" i="3"/>
  <c r="CT323" i="3"/>
  <c r="CU323" i="3"/>
  <c r="CV323" i="3"/>
  <c r="CW323" i="3"/>
  <c r="CX323" i="3"/>
  <c r="CY323" i="3"/>
  <c r="CZ323" i="3"/>
  <c r="DA323" i="3"/>
  <c r="DB323" i="3"/>
  <c r="DC323" i="3"/>
  <c r="DD323" i="3"/>
  <c r="DE323" i="3"/>
  <c r="DF323" i="3"/>
  <c r="DG323" i="3"/>
  <c r="CE323" i="3"/>
  <c r="CF308" i="3"/>
  <c r="CG308" i="3"/>
  <c r="CH308" i="3"/>
  <c r="CI308" i="3"/>
  <c r="CJ308" i="3"/>
  <c r="CK308" i="3"/>
  <c r="CL308" i="3"/>
  <c r="CM308" i="3"/>
  <c r="CN308" i="3"/>
  <c r="CO308" i="3"/>
  <c r="CP308" i="3"/>
  <c r="CQ308" i="3"/>
  <c r="CR308" i="3"/>
  <c r="CS308" i="3"/>
  <c r="CT308" i="3"/>
  <c r="CU308" i="3"/>
  <c r="CV308" i="3"/>
  <c r="CW308" i="3"/>
  <c r="CX308" i="3"/>
  <c r="CY308" i="3"/>
  <c r="CZ308" i="3"/>
  <c r="DA308" i="3"/>
  <c r="DB308" i="3"/>
  <c r="DC308" i="3"/>
  <c r="DD308" i="3"/>
  <c r="DE308" i="3"/>
  <c r="DF308" i="3"/>
  <c r="DG308" i="3"/>
  <c r="CE308" i="3"/>
  <c r="CF297" i="3"/>
  <c r="CG297" i="3"/>
  <c r="CH297" i="3"/>
  <c r="CI297" i="3"/>
  <c r="CJ297" i="3"/>
  <c r="CK297" i="3"/>
  <c r="CL297" i="3"/>
  <c r="CM297" i="3"/>
  <c r="CN297" i="3"/>
  <c r="CO297" i="3"/>
  <c r="CP297" i="3"/>
  <c r="CQ297" i="3"/>
  <c r="CR297" i="3"/>
  <c r="CS297" i="3"/>
  <c r="CT297" i="3"/>
  <c r="CU297" i="3"/>
  <c r="CV297" i="3"/>
  <c r="CW297" i="3"/>
  <c r="CX297" i="3"/>
  <c r="CY297" i="3"/>
  <c r="CZ297" i="3"/>
  <c r="DA297" i="3"/>
  <c r="DB297" i="3"/>
  <c r="DC297" i="3"/>
  <c r="DD297" i="3"/>
  <c r="DE297" i="3"/>
  <c r="DF297" i="3"/>
  <c r="DG297" i="3"/>
  <c r="CE297"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CE275" i="3"/>
  <c r="DG260" i="3"/>
  <c r="DF260" i="3"/>
  <c r="DE260" i="3"/>
  <c r="DD260" i="3"/>
  <c r="DC260" i="3"/>
  <c r="DB260" i="3"/>
  <c r="DA260" i="3"/>
  <c r="CZ260" i="3"/>
  <c r="CY260" i="3"/>
  <c r="CX260" i="3"/>
  <c r="CW260" i="3"/>
  <c r="CV260" i="3"/>
  <c r="CU260" i="3"/>
  <c r="CT260" i="3"/>
  <c r="CS260" i="3"/>
  <c r="CR260" i="3"/>
  <c r="CQ260" i="3"/>
  <c r="CP260" i="3"/>
  <c r="CO260" i="3"/>
  <c r="CN260" i="3"/>
  <c r="CM260" i="3"/>
  <c r="CL260" i="3"/>
  <c r="CK260" i="3"/>
  <c r="CJ260" i="3"/>
  <c r="CI260" i="3"/>
  <c r="CH260" i="3"/>
  <c r="CG260" i="3"/>
  <c r="CF260" i="3"/>
  <c r="CE260" i="3"/>
  <c r="DG246" i="3"/>
  <c r="DF246" i="3"/>
  <c r="DE246" i="3"/>
  <c r="DD246" i="3"/>
  <c r="DC246" i="3"/>
  <c r="DB246" i="3"/>
  <c r="DA246" i="3"/>
  <c r="CZ246" i="3"/>
  <c r="CY246" i="3"/>
  <c r="CX246" i="3"/>
  <c r="CW246" i="3"/>
  <c r="CV246" i="3"/>
  <c r="CU246" i="3"/>
  <c r="CT246" i="3"/>
  <c r="CS246" i="3"/>
  <c r="CR246" i="3"/>
  <c r="CQ246" i="3"/>
  <c r="CP246" i="3"/>
  <c r="CO246" i="3"/>
  <c r="CN246" i="3"/>
  <c r="CM246" i="3"/>
  <c r="CL246" i="3"/>
  <c r="CK246" i="3"/>
  <c r="CJ246" i="3" l="1"/>
  <c r="CI246" i="3"/>
  <c r="CH246" i="3"/>
  <c r="CG246" i="3"/>
  <c r="CF246" i="3"/>
  <c r="CE246" i="3"/>
  <c r="DG182" i="3"/>
  <c r="DF182" i="3"/>
  <c r="DE182" i="3"/>
  <c r="DD182" i="3"/>
  <c r="DC182" i="3"/>
  <c r="DB182" i="3"/>
  <c r="DA182" i="3"/>
  <c r="CZ182" i="3"/>
  <c r="CY182" i="3"/>
  <c r="CX182" i="3"/>
  <c r="CW182" i="3"/>
  <c r="CV182" i="3"/>
  <c r="CU182" i="3"/>
  <c r="CT182" i="3"/>
  <c r="CS182" i="3"/>
  <c r="CR182" i="3"/>
  <c r="CQ182" i="3"/>
  <c r="CP182" i="3"/>
  <c r="CO182" i="3"/>
  <c r="CN182" i="3"/>
  <c r="CM182" i="3"/>
  <c r="CL182" i="3"/>
  <c r="CK182" i="3"/>
  <c r="CJ182" i="3"/>
  <c r="CI182" i="3"/>
  <c r="CH182" i="3"/>
  <c r="CG182" i="3"/>
  <c r="CF182" i="3"/>
  <c r="CE182" i="3"/>
  <c r="DG103" i="3"/>
  <c r="DF103" i="3"/>
  <c r="DE103" i="3"/>
  <c r="DD103" i="3"/>
  <c r="DC103" i="3"/>
  <c r="DB103" i="3"/>
  <c r="DA103" i="3"/>
  <c r="CZ103" i="3"/>
  <c r="CY103" i="3"/>
  <c r="CX103" i="3"/>
  <c r="CW103" i="3"/>
  <c r="CV103" i="3"/>
  <c r="CU103" i="3"/>
  <c r="CT103" i="3"/>
  <c r="CS103" i="3"/>
  <c r="CS361" i="3" l="1"/>
  <c r="CS364" i="3" s="1"/>
  <c r="CU361" i="3"/>
  <c r="CU364" i="3" s="1"/>
  <c r="DC361" i="3"/>
  <c r="DC364" i="3" s="1"/>
  <c r="DF361" i="3"/>
  <c r="DF364" i="3" s="1"/>
  <c r="CT361" i="3"/>
  <c r="CT364" i="3" s="1"/>
  <c r="DB361" i="3"/>
  <c r="DB364" i="3" s="1"/>
  <c r="DG361" i="3"/>
  <c r="DG364" i="3" s="1"/>
  <c r="CY361" i="3"/>
  <c r="CY364" i="3" s="1"/>
  <c r="DA361" i="3"/>
  <c r="DA364" i="3" s="1"/>
  <c r="CX361" i="3"/>
  <c r="CX364" i="3" s="1"/>
  <c r="CV361" i="3"/>
  <c r="CV364" i="3" s="1"/>
  <c r="DD361" i="3"/>
  <c r="DD364" i="3" s="1"/>
  <c r="CW361" i="3"/>
  <c r="CW364" i="3" s="1"/>
  <c r="DE361" i="3"/>
  <c r="DE364" i="3" s="1"/>
  <c r="CZ361" i="3"/>
  <c r="CZ364" i="3" s="1"/>
  <c r="CR103" i="3"/>
  <c r="CQ103" i="3"/>
  <c r="CP103" i="3"/>
  <c r="CO103" i="3"/>
  <c r="CN103" i="3"/>
  <c r="CM103" i="3"/>
  <c r="CL103" i="3"/>
  <c r="CK103" i="3"/>
  <c r="CJ103" i="3"/>
  <c r="CI103" i="3"/>
  <c r="CH103" i="3"/>
  <c r="CG103" i="3"/>
  <c r="CF103" i="3"/>
  <c r="CE103" i="3"/>
  <c r="CL361" i="3" l="1"/>
  <c r="CL364" i="3" s="1"/>
  <c r="CJ361" i="3"/>
  <c r="CJ364" i="3" s="1"/>
  <c r="CM361" i="3"/>
  <c r="CM364" i="3" s="1"/>
  <c r="CG361" i="3"/>
  <c r="CG364" i="3" s="1"/>
  <c r="CO361" i="3"/>
  <c r="CO364" i="3" s="1"/>
  <c r="CR361" i="3"/>
  <c r="CR364" i="3" s="1"/>
  <c r="CF361" i="3"/>
  <c r="CF364" i="3" s="1"/>
  <c r="CH361" i="3"/>
  <c r="CH364" i="3" s="1"/>
  <c r="CP361" i="3"/>
  <c r="CP364" i="3" s="1"/>
  <c r="CK361" i="3"/>
  <c r="CK364" i="3" s="1"/>
  <c r="CE361" i="3"/>
  <c r="CE364" i="3" s="1"/>
  <c r="CN361" i="3"/>
  <c r="CN364" i="3" s="1"/>
  <c r="CI361" i="3"/>
  <c r="CI364" i="3" s="1"/>
  <c r="CQ361" i="3"/>
  <c r="CQ364" i="3" s="1"/>
  <c r="BY119" i="3" l="1"/>
  <c r="CD119" i="3" s="1"/>
  <c r="U258" i="3"/>
  <c r="BK258" i="3"/>
  <c r="AI258" i="3"/>
  <c r="BY107" i="3"/>
  <c r="AW258" i="3"/>
  <c r="BY108" i="3"/>
  <c r="CD108" i="3" s="1"/>
  <c r="BY114" i="3"/>
  <c r="CD114" i="3" s="1"/>
  <c r="BY113" i="3"/>
  <c r="CD113" i="3" s="1"/>
  <c r="BY111" i="3"/>
  <c r="CD111" i="3" s="1"/>
  <c r="BY110" i="3"/>
  <c r="CD110" i="3" s="1"/>
  <c r="BY120" i="3"/>
  <c r="CD120" i="3" s="1"/>
  <c r="BY117" i="3"/>
  <c r="CD117" i="3" s="1"/>
  <c r="BY116" i="3"/>
  <c r="CD116" i="3" s="1"/>
  <c r="CD107" i="3" l="1"/>
  <c r="C20" i="4"/>
  <c r="BY80" i="3"/>
  <c r="CD80" i="3" s="1"/>
  <c r="BY79" i="3"/>
  <c r="CD79" i="3" s="1"/>
  <c r="BY77" i="3"/>
  <c r="CD77" i="3" s="1"/>
  <c r="BY76" i="3"/>
  <c r="CD76" i="3" s="1"/>
  <c r="G258" i="3"/>
  <c r="BY65" i="3"/>
  <c r="CD65" i="3" s="1"/>
  <c r="BY89" i="3"/>
  <c r="CD89" i="3" s="1"/>
  <c r="BY46" i="3"/>
  <c r="CD46" i="3" s="1"/>
  <c r="BY62" i="3"/>
  <c r="CD62" i="3" s="1"/>
  <c r="BY98" i="3"/>
  <c r="CD98" i="3" s="1"/>
  <c r="BY43" i="3"/>
  <c r="CD43" i="3" s="1"/>
  <c r="BY86" i="3"/>
  <c r="CD86" i="3" s="1"/>
  <c r="BY91" i="3"/>
  <c r="CD91" i="3" s="1"/>
  <c r="BY53" i="3"/>
  <c r="CD53" i="3" s="1"/>
  <c r="BY97" i="3"/>
  <c r="CD97" i="3" s="1"/>
  <c r="BY44" i="3"/>
  <c r="CD44" i="3" s="1"/>
  <c r="BY88" i="3"/>
  <c r="CD88" i="3" s="1"/>
  <c r="BY101" i="3"/>
  <c r="CD101" i="3" s="1"/>
  <c r="BY47" i="3"/>
  <c r="CD47" i="3" s="1"/>
  <c r="BY58" i="3"/>
  <c r="CD58" i="3" s="1"/>
  <c r="BY92" i="3"/>
  <c r="CD92" i="3" s="1"/>
  <c r="BY100" i="3"/>
  <c r="CD100" i="3" s="1"/>
  <c r="BY50" i="3"/>
  <c r="CD50" i="3" s="1"/>
  <c r="BY70" i="3"/>
  <c r="CD70" i="3" s="1"/>
  <c r="BY95" i="3"/>
  <c r="CD95" i="3" s="1"/>
  <c r="BY49" i="3"/>
  <c r="CD49" i="3" s="1"/>
  <c r="BY67" i="3"/>
  <c r="CD67" i="3" s="1"/>
  <c r="BY94" i="3"/>
  <c r="CD94" i="3" s="1"/>
  <c r="BY68" i="3"/>
  <c r="CD68" i="3" s="1"/>
  <c r="BY73" i="3"/>
  <c r="CD73" i="3" s="1"/>
  <c r="BY74" i="3"/>
  <c r="CD74" i="3" s="1"/>
  <c r="BY82" i="3"/>
  <c r="CD82" i="3" s="1"/>
  <c r="BY52" i="3"/>
  <c r="CD52" i="3" s="1"/>
  <c r="BY59" i="3"/>
  <c r="CD59" i="3" s="1"/>
  <c r="BY61" i="3"/>
  <c r="CD61" i="3" s="1"/>
  <c r="BY64" i="3"/>
  <c r="CD64" i="3" s="1"/>
  <c r="BY85" i="3"/>
  <c r="CD85" i="3" s="1"/>
  <c r="BY55" i="3"/>
  <c r="CD55" i="3" s="1"/>
  <c r="BY83" i="3"/>
  <c r="CD83" i="3" s="1"/>
  <c r="BY56" i="3"/>
  <c r="CD56" i="3" s="1"/>
  <c r="BY71" i="3"/>
  <c r="CD71" i="3" s="1"/>
  <c r="BY258" i="3" l="1"/>
  <c r="CD258" i="3" s="1"/>
  <c r="BY345" i="3"/>
  <c r="BY344" i="3"/>
  <c r="BK295" i="3"/>
  <c r="AW295" i="3"/>
  <c r="AI295" i="3"/>
  <c r="U295" i="3"/>
  <c r="BK293" i="3"/>
  <c r="AW293" i="3"/>
  <c r="G275" i="3" l="1"/>
  <c r="BM243" i="3" l="1"/>
  <c r="AY243" i="3"/>
  <c r="AK243" i="3"/>
  <c r="W243" i="3"/>
  <c r="I243" i="3"/>
  <c r="BM240" i="3"/>
  <c r="AY240" i="3"/>
  <c r="AK240" i="3"/>
  <c r="W240" i="3"/>
  <c r="I240" i="3"/>
  <c r="BM237" i="3"/>
  <c r="AY237" i="3"/>
  <c r="AK237" i="3"/>
  <c r="W237" i="3"/>
  <c r="I237" i="3"/>
  <c r="BY237" i="3" l="1"/>
  <c r="CD237" i="3" s="1"/>
  <c r="BY243" i="3"/>
  <c r="CD243" i="3" s="1"/>
  <c r="BY240" i="3"/>
  <c r="CD240" i="3" s="1"/>
  <c r="BM234" i="3"/>
  <c r="AY234" i="3"/>
  <c r="AK234" i="3"/>
  <c r="W234" i="3"/>
  <c r="I234" i="3"/>
  <c r="BY234" i="3" l="1"/>
  <c r="CD234" i="3" s="1"/>
  <c r="BM231" i="3"/>
  <c r="AY231" i="3"/>
  <c r="AK231" i="3"/>
  <c r="W231" i="3"/>
  <c r="I231" i="3"/>
  <c r="BM228" i="3"/>
  <c r="AY228" i="3"/>
  <c r="AK228" i="3"/>
  <c r="W228" i="3"/>
  <c r="I228" i="3"/>
  <c r="BM225" i="3"/>
  <c r="AY225" i="3"/>
  <c r="AK225" i="3"/>
  <c r="W225" i="3"/>
  <c r="I225" i="3"/>
  <c r="BM222" i="3"/>
  <c r="AY222" i="3"/>
  <c r="AK222" i="3"/>
  <c r="BY225" i="3" l="1"/>
  <c r="BY231" i="3"/>
  <c r="CD231" i="3" s="1"/>
  <c r="BY228" i="3"/>
  <c r="CD228" i="3" s="1"/>
  <c r="W222" i="3"/>
  <c r="I222" i="3"/>
  <c r="BM219" i="3"/>
  <c r="AY219" i="3"/>
  <c r="AK219" i="3"/>
  <c r="W219" i="3"/>
  <c r="I219" i="3"/>
  <c r="BM216" i="3"/>
  <c r="AY216" i="3"/>
  <c r="AK216" i="3"/>
  <c r="W216" i="3"/>
  <c r="I216" i="3"/>
  <c r="BM213" i="3"/>
  <c r="AY213" i="3"/>
  <c r="AK213" i="3"/>
  <c r="W213" i="3"/>
  <c r="I213" i="3"/>
  <c r="BM210" i="3"/>
  <c r="AY210" i="3"/>
  <c r="AK210" i="3"/>
  <c r="W210" i="3"/>
  <c r="I210" i="3"/>
  <c r="BM207" i="3"/>
  <c r="AY207" i="3"/>
  <c r="AK207" i="3"/>
  <c r="W207" i="3"/>
  <c r="I207" i="3"/>
  <c r="BM204" i="3"/>
  <c r="AY204" i="3"/>
  <c r="AK204" i="3"/>
  <c r="W204" i="3"/>
  <c r="I204" i="3"/>
  <c r="BM201" i="3"/>
  <c r="AY201" i="3"/>
  <c r="AK201" i="3"/>
  <c r="W201" i="3"/>
  <c r="I201" i="3"/>
  <c r="BM198" i="3"/>
  <c r="AY198" i="3"/>
  <c r="AK198" i="3"/>
  <c r="W198" i="3"/>
  <c r="I198" i="3"/>
  <c r="BM195" i="3"/>
  <c r="AY195" i="3"/>
  <c r="AK195" i="3"/>
  <c r="W195" i="3"/>
  <c r="I195" i="3"/>
  <c r="BM192" i="3"/>
  <c r="AY192" i="3"/>
  <c r="AK192" i="3"/>
  <c r="W192" i="3"/>
  <c r="I192" i="3"/>
  <c r="BM189" i="3"/>
  <c r="AY189" i="3"/>
  <c r="AK189" i="3"/>
  <c r="W189" i="3"/>
  <c r="BM186" i="3"/>
  <c r="AY186" i="3"/>
  <c r="I189" i="3"/>
  <c r="AK186" i="3"/>
  <c r="BY186" i="3" l="1"/>
  <c r="CD225" i="3"/>
  <c r="AW256" i="3"/>
  <c r="BY201" i="3"/>
  <c r="CD201" i="3" s="1"/>
  <c r="G256" i="3"/>
  <c r="BY222" i="3"/>
  <c r="CD222" i="3" s="1"/>
  <c r="G246" i="3"/>
  <c r="U246" i="3"/>
  <c r="BY204" i="3"/>
  <c r="CD204" i="3" s="1"/>
  <c r="BY207" i="3"/>
  <c r="CD207" i="3" s="1"/>
  <c r="BY198" i="3"/>
  <c r="CD198" i="3" s="1"/>
  <c r="BK256" i="3"/>
  <c r="BY210" i="3"/>
  <c r="CD210" i="3" s="1"/>
  <c r="BY219" i="3"/>
  <c r="CD219" i="3" s="1"/>
  <c r="BY189" i="3"/>
  <c r="U256" i="3"/>
  <c r="AI246" i="3"/>
  <c r="AW246" i="3"/>
  <c r="AI256" i="3"/>
  <c r="BY213" i="3"/>
  <c r="CD213" i="3" s="1"/>
  <c r="BY195" i="3"/>
  <c r="CD195" i="3" s="1"/>
  <c r="BK246" i="3"/>
  <c r="BY216" i="3"/>
  <c r="CD216" i="3" s="1"/>
  <c r="BY192" i="3"/>
  <c r="CD192" i="3" s="1"/>
  <c r="G295" i="3"/>
  <c r="BY295" i="3" s="1"/>
  <c r="CD186" i="3" l="1"/>
  <c r="BY246" i="3"/>
  <c r="BY256" i="3"/>
  <c r="C19" i="4"/>
  <c r="CD189" i="3"/>
  <c r="CD295" i="3"/>
  <c r="BY293" i="3"/>
  <c r="G11" i="7"/>
  <c r="CD246" i="3" l="1"/>
  <c r="CD293" i="3"/>
  <c r="AW252" i="3" l="1"/>
  <c r="U252" i="3"/>
  <c r="BK252" i="3"/>
  <c r="AI252" i="3"/>
  <c r="BK338" i="3"/>
  <c r="AW338" i="3"/>
  <c r="AI338" i="3"/>
  <c r="U338" i="3"/>
  <c r="G338" i="3"/>
  <c r="BK323" i="3"/>
  <c r="AW323" i="3"/>
  <c r="AI323" i="3"/>
  <c r="U323" i="3"/>
  <c r="G323" i="3"/>
  <c r="BK275" i="3"/>
  <c r="AW275" i="3"/>
  <c r="AI275" i="3"/>
  <c r="U275" i="3"/>
  <c r="CD357" i="3"/>
  <c r="CD356" i="3"/>
  <c r="CD355" i="3"/>
  <c r="CD354" i="3"/>
  <c r="CD353" i="3"/>
  <c r="CD352" i="3"/>
  <c r="CD351" i="3"/>
  <c r="CD350" i="3"/>
  <c r="CD349" i="3"/>
  <c r="CD348" i="3"/>
  <c r="G252" i="3" l="1"/>
  <c r="BY252" i="3" s="1"/>
  <c r="BM301" i="3"/>
  <c r="BK303" i="3" s="1"/>
  <c r="AY301" i="3"/>
  <c r="AW304" i="3" s="1"/>
  <c r="AK301" i="3"/>
  <c r="AI306" i="3" s="1"/>
  <c r="W301" i="3"/>
  <c r="U305" i="3" s="1"/>
  <c r="I301" i="3"/>
  <c r="G306" i="3" s="1"/>
  <c r="U303" i="3" l="1"/>
  <c r="BK304" i="3"/>
  <c r="BK305" i="3"/>
  <c r="BK306" i="3"/>
  <c r="AW306" i="3"/>
  <c r="AW303" i="3"/>
  <c r="AW305" i="3"/>
  <c r="AI305" i="3"/>
  <c r="AI303" i="3"/>
  <c r="AI304" i="3"/>
  <c r="U304" i="3"/>
  <c r="U306" i="3"/>
  <c r="G303" i="3"/>
  <c r="G304" i="3"/>
  <c r="G305" i="3"/>
  <c r="G7" i="7"/>
  <c r="BY304" i="3" l="1"/>
  <c r="BY305" i="3"/>
  <c r="BY303" i="3"/>
  <c r="BY306" i="3"/>
  <c r="BK308" i="3"/>
  <c r="AI308" i="3"/>
  <c r="U308" i="3"/>
  <c r="AW308" i="3"/>
  <c r="G308" i="3"/>
  <c r="H75" i="7"/>
  <c r="H74" i="7"/>
  <c r="H73" i="7"/>
  <c r="H72" i="7"/>
  <c r="H71" i="7"/>
  <c r="H70" i="7"/>
  <c r="H69" i="7"/>
  <c r="H68" i="7"/>
  <c r="H67" i="7"/>
  <c r="H66" i="7"/>
  <c r="H62" i="7"/>
  <c r="H61" i="7"/>
  <c r="H60" i="7"/>
  <c r="H59" i="7"/>
  <c r="H58" i="7"/>
  <c r="H57" i="7"/>
  <c r="H56" i="7"/>
  <c r="H55" i="7"/>
  <c r="H54" i="7"/>
  <c r="H53" i="7"/>
  <c r="H49" i="7"/>
  <c r="H48" i="7"/>
  <c r="H47" i="7"/>
  <c r="H46" i="7"/>
  <c r="H45" i="7"/>
  <c r="H44" i="7"/>
  <c r="H43" i="7"/>
  <c r="H42" i="7"/>
  <c r="H41" i="7"/>
  <c r="H40" i="7"/>
  <c r="H36" i="7"/>
  <c r="H35" i="7"/>
  <c r="H34" i="7"/>
  <c r="H33" i="7"/>
  <c r="H32" i="7"/>
  <c r="H31" i="7"/>
  <c r="H30" i="7"/>
  <c r="H29" i="7"/>
  <c r="H28" i="7"/>
  <c r="H27" i="7"/>
  <c r="H23" i="7"/>
  <c r="H22" i="7"/>
  <c r="H21" i="7"/>
  <c r="H20" i="7"/>
  <c r="H19" i="7"/>
  <c r="H18" i="7"/>
  <c r="H17" i="7"/>
  <c r="H16" i="7"/>
  <c r="H15" i="7"/>
  <c r="H14" i="7"/>
  <c r="BK284" i="3" l="1"/>
  <c r="AW284" i="3"/>
  <c r="BK288" i="3"/>
  <c r="AW288" i="3"/>
  <c r="BK280" i="3"/>
  <c r="AW280" i="3"/>
  <c r="BK289" i="3"/>
  <c r="AW289" i="3"/>
  <c r="BK283" i="3"/>
  <c r="AW283" i="3"/>
  <c r="BK281" i="3"/>
  <c r="AW281" i="3"/>
  <c r="BK287" i="3"/>
  <c r="AW287" i="3"/>
  <c r="BK347" i="3"/>
  <c r="BK359" i="3" s="1"/>
  <c r="AW347" i="3"/>
  <c r="AW359" i="3" s="1"/>
  <c r="BK290" i="3"/>
  <c r="AW290" i="3"/>
  <c r="BK282" i="3"/>
  <c r="AW282" i="3"/>
  <c r="BK291" i="3"/>
  <c r="BY308" i="3"/>
  <c r="AI288" i="3"/>
  <c r="U288" i="3"/>
  <c r="U282" i="3"/>
  <c r="AI282" i="3"/>
  <c r="AW291" i="3"/>
  <c r="AI291" i="3"/>
  <c r="U291" i="3"/>
  <c r="AI280" i="3"/>
  <c r="U280" i="3"/>
  <c r="U281" i="3"/>
  <c r="AI281" i="3"/>
  <c r="U283" i="3"/>
  <c r="AI283" i="3"/>
  <c r="AI284" i="3"/>
  <c r="AI289" i="3"/>
  <c r="U289" i="3"/>
  <c r="AI290" i="3"/>
  <c r="U290" i="3"/>
  <c r="AI347" i="3"/>
  <c r="AI359" i="3" s="1"/>
  <c r="U347" i="3"/>
  <c r="U359" i="3" s="1"/>
  <c r="AI287" i="3"/>
  <c r="U287" i="3"/>
  <c r="G288" i="3"/>
  <c r="G280" i="3"/>
  <c r="G289" i="3"/>
  <c r="G281" i="3"/>
  <c r="G290" i="3"/>
  <c r="G282" i="3"/>
  <c r="G291" i="3"/>
  <c r="G283" i="3"/>
  <c r="G284" i="3"/>
  <c r="G287" i="3"/>
  <c r="G347" i="3"/>
  <c r="H76" i="7"/>
  <c r="H63" i="7"/>
  <c r="H50" i="7"/>
  <c r="H37" i="7"/>
  <c r="H24" i="7"/>
  <c r="BY282" i="3" l="1"/>
  <c r="AW297" i="3"/>
  <c r="BK297" i="3"/>
  <c r="BY283" i="3"/>
  <c r="BY290" i="3"/>
  <c r="CD290" i="3" s="1"/>
  <c r="BY281" i="3"/>
  <c r="BY284" i="3"/>
  <c r="BY288" i="3"/>
  <c r="CD288" i="3" s="1"/>
  <c r="BY347" i="3"/>
  <c r="BY291" i="3"/>
  <c r="CD291" i="3" s="1"/>
  <c r="BY289" i="3"/>
  <c r="CD289" i="3" s="1"/>
  <c r="BY287" i="3"/>
  <c r="CD287" i="3" s="1"/>
  <c r="BY280" i="3"/>
  <c r="AI297" i="3"/>
  <c r="U297" i="3"/>
  <c r="G297" i="3"/>
  <c r="G359" i="3"/>
  <c r="BY297" i="3" l="1"/>
  <c r="CD347" i="3"/>
  <c r="BY359" i="3"/>
  <c r="U254" i="3" l="1"/>
  <c r="AW254" i="3"/>
  <c r="AI254" i="3"/>
  <c r="BK254" i="3"/>
  <c r="CD316" i="3" l="1"/>
  <c r="CD321" i="3"/>
  <c r="CD336" i="3"/>
  <c r="CD335" i="3"/>
  <c r="CD334" i="3"/>
  <c r="CD333" i="3"/>
  <c r="CD332" i="3"/>
  <c r="CD331" i="3"/>
  <c r="CD330" i="3"/>
  <c r="CD320" i="3"/>
  <c r="CD319" i="3"/>
  <c r="CD318" i="3"/>
  <c r="CD317" i="3"/>
  <c r="CD303" i="3" l="1"/>
  <c r="CD315" i="3"/>
  <c r="CD314" i="3"/>
  <c r="CD313" i="3"/>
  <c r="CD312" i="3"/>
  <c r="CD306" i="3"/>
  <c r="CD273" i="3"/>
  <c r="CD272" i="3"/>
  <c r="CD268" i="3"/>
  <c r="CD267" i="3"/>
  <c r="CD271" i="3"/>
  <c r="CD270" i="3"/>
  <c r="CD269" i="3"/>
  <c r="CD323" i="3" l="1"/>
  <c r="CD283" i="3"/>
  <c r="CD281" i="3"/>
  <c r="CD280" i="3"/>
  <c r="CD282" i="3"/>
  <c r="CD284" i="3"/>
  <c r="BY180" i="3"/>
  <c r="CD180" i="3" s="1"/>
  <c r="BY179" i="3"/>
  <c r="CD179" i="3" s="1"/>
  <c r="BY177" i="3"/>
  <c r="CD177" i="3" s="1"/>
  <c r="BY176" i="3"/>
  <c r="CD176" i="3" s="1"/>
  <c r="BY174" i="3"/>
  <c r="CD174" i="3" s="1"/>
  <c r="BY173" i="3"/>
  <c r="CD173" i="3" s="1"/>
  <c r="BY171" i="3"/>
  <c r="CD171" i="3" s="1"/>
  <c r="BY170" i="3"/>
  <c r="CD170" i="3" s="1"/>
  <c r="BY168" i="3"/>
  <c r="CD168" i="3" s="1"/>
  <c r="BY167" i="3"/>
  <c r="CD167" i="3" s="1"/>
  <c r="BY165" i="3"/>
  <c r="CD165" i="3" s="1"/>
  <c r="BY164" i="3"/>
  <c r="CD164" i="3" s="1"/>
  <c r="BY162" i="3"/>
  <c r="CD162" i="3" s="1"/>
  <c r="BY161" i="3"/>
  <c r="CD161" i="3" s="1"/>
  <c r="BY159" i="3"/>
  <c r="CD159" i="3" s="1"/>
  <c r="BY156" i="3"/>
  <c r="CD156" i="3" s="1"/>
  <c r="BY155" i="3"/>
  <c r="CD155" i="3" s="1"/>
  <c r="BY153" i="3"/>
  <c r="CD153" i="3" s="1"/>
  <c r="CD297" i="3" l="1"/>
  <c r="G182" i="3"/>
  <c r="G254" i="3"/>
  <c r="BY158" i="3"/>
  <c r="BY152" i="3"/>
  <c r="CD152" i="3" s="1"/>
  <c r="BY254" i="3" l="1"/>
  <c r="CD254" i="3" s="1"/>
  <c r="CD158" i="3"/>
  <c r="C18" i="4"/>
  <c r="AW182" i="3"/>
  <c r="AI182" i="3"/>
  <c r="U182" i="3"/>
  <c r="BK182" i="3"/>
  <c r="BY28" i="3"/>
  <c r="CD28" i="3" s="1"/>
  <c r="BY41" i="3"/>
  <c r="CD41" i="3" s="1"/>
  <c r="BY40" i="3"/>
  <c r="CD40" i="3" s="1"/>
  <c r="BY29" i="3"/>
  <c r="CD29" i="3" s="1"/>
  <c r="BY31" i="3"/>
  <c r="CD31" i="3" s="1"/>
  <c r="BY32" i="3"/>
  <c r="CD32" i="3" s="1"/>
  <c r="BY34" i="3"/>
  <c r="CD34" i="3" s="1"/>
  <c r="BY35" i="3"/>
  <c r="CD35" i="3" s="1"/>
  <c r="BY37" i="3"/>
  <c r="CD37" i="3" s="1"/>
  <c r="BY38" i="3"/>
  <c r="CD38" i="3" s="1"/>
  <c r="BY126" i="3"/>
  <c r="CD126" i="3" s="1"/>
  <c r="BY135" i="3"/>
  <c r="CD135" i="3" s="1"/>
  <c r="BY123" i="3"/>
  <c r="CD123" i="3" s="1"/>
  <c r="BY144" i="3"/>
  <c r="CD144" i="3" s="1"/>
  <c r="BY141" i="3"/>
  <c r="CD141" i="3" s="1"/>
  <c r="BY146" i="3"/>
  <c r="CD146" i="3" s="1"/>
  <c r="BY131" i="3"/>
  <c r="CD131" i="3" s="1"/>
  <c r="BY143" i="3"/>
  <c r="CD143" i="3" s="1"/>
  <c r="BY150" i="3"/>
  <c r="CD150" i="3" s="1"/>
  <c r="BY129" i="3"/>
  <c r="CD129" i="3" s="1"/>
  <c r="BY125" i="3"/>
  <c r="CD125" i="3" s="1"/>
  <c r="BY132" i="3"/>
  <c r="CD132" i="3" s="1"/>
  <c r="BY149" i="3"/>
  <c r="CD149" i="3" s="1"/>
  <c r="BY128" i="3"/>
  <c r="CD128" i="3" s="1"/>
  <c r="BY137" i="3"/>
  <c r="CD137" i="3" s="1"/>
  <c r="BY138" i="3"/>
  <c r="CD138" i="3" s="1"/>
  <c r="BY140" i="3"/>
  <c r="CD140" i="3" s="1"/>
  <c r="BY134" i="3"/>
  <c r="CD134" i="3" s="1"/>
  <c r="BY147" i="3"/>
  <c r="CD147" i="3" s="1"/>
  <c r="BY122" i="3"/>
  <c r="BY19" i="3"/>
  <c r="CD19" i="3" s="1"/>
  <c r="BY20" i="3"/>
  <c r="CD20" i="3" s="1"/>
  <c r="BY22" i="3"/>
  <c r="CD22" i="3" s="1"/>
  <c r="BY23" i="3"/>
  <c r="CD23" i="3" s="1"/>
  <c r="BY25" i="3"/>
  <c r="CD25" i="3" s="1"/>
  <c r="BY26" i="3"/>
  <c r="CD26" i="3" s="1"/>
  <c r="AI103" i="3"/>
  <c r="BK250" i="3"/>
  <c r="CD329" i="3"/>
  <c r="CD328" i="3"/>
  <c r="CD327" i="3"/>
  <c r="CD305" i="3"/>
  <c r="CD304" i="3"/>
  <c r="CD266" i="3"/>
  <c r="CD265" i="3"/>
  <c r="CD264" i="3"/>
  <c r="G250" i="3" l="1"/>
  <c r="CD122" i="3"/>
  <c r="CD182" i="3" s="1"/>
  <c r="BY182" i="3"/>
  <c r="BY13" i="3"/>
  <c r="CD308" i="3"/>
  <c r="CD338" i="3"/>
  <c r="CD275" i="3"/>
  <c r="AI250" i="3"/>
  <c r="AW250" i="3"/>
  <c r="U103" i="3"/>
  <c r="U250" i="3"/>
  <c r="G103" i="3"/>
  <c r="BY16" i="3"/>
  <c r="CD16" i="3" s="1"/>
  <c r="BY17" i="3"/>
  <c r="CD17" i="3" s="1"/>
  <c r="BY14" i="3"/>
  <c r="CD344" i="3"/>
  <c r="CD345" i="3"/>
  <c r="CD256" i="3"/>
  <c r="G260" i="3" l="1"/>
  <c r="G361" i="3" s="1"/>
  <c r="BY250" i="3"/>
  <c r="BY260" i="3" s="1"/>
  <c r="BY103" i="3"/>
  <c r="CD13" i="3"/>
  <c r="C16" i="4"/>
  <c r="CD14" i="3"/>
  <c r="C17" i="4"/>
  <c r="CD359" i="3"/>
  <c r="AW260" i="3"/>
  <c r="AW361" i="3" s="1"/>
  <c r="AW362" i="3" s="1"/>
  <c r="U260" i="3"/>
  <c r="U361" i="3" s="1"/>
  <c r="U362" i="3" s="1"/>
  <c r="AI260" i="3"/>
  <c r="AI361" i="3" s="1"/>
  <c r="AI362" i="3" s="1"/>
  <c r="BK260" i="3"/>
  <c r="BK361" i="3" s="1"/>
  <c r="CD252" i="3"/>
  <c r="CD250" i="3" l="1"/>
  <c r="CD260" i="3" s="1"/>
  <c r="BY361" i="3"/>
  <c r="G362" i="3"/>
  <c r="G363" i="3" s="1"/>
  <c r="C21" i="4"/>
  <c r="CD103" i="3"/>
  <c r="BK362" i="3"/>
  <c r="BK363" i="3" s="1"/>
  <c r="BK364" i="3" s="1"/>
  <c r="U363" i="3"/>
  <c r="U364" i="3" s="1"/>
  <c r="AI363" i="3"/>
  <c r="AI364" i="3" s="1"/>
  <c r="AW363" i="3"/>
  <c r="AW364" i="3" s="1"/>
  <c r="CD361" i="3" l="1"/>
  <c r="CD364" i="3" s="1"/>
  <c r="BY363" i="3"/>
  <c r="BY362" i="3"/>
  <c r="G364" i="3"/>
  <c r="BY364" i="3" s="1"/>
</calcChain>
</file>

<file path=xl/sharedStrings.xml><?xml version="1.0" encoding="utf-8"?>
<sst xmlns="http://schemas.openxmlformats.org/spreadsheetml/2006/main" count="2171" uniqueCount="219">
  <si>
    <t>Total</t>
  </si>
  <si>
    <t>Airfare</t>
  </si>
  <si>
    <t>Mileage</t>
  </si>
  <si>
    <t>Lodging</t>
  </si>
  <si>
    <t>PROPOSED BUDGET</t>
  </si>
  <si>
    <t>Rate</t>
  </si>
  <si>
    <t>Meals</t>
  </si>
  <si>
    <t>Rental Car</t>
  </si>
  <si>
    <t>Baggage</t>
  </si>
  <si>
    <t>Gas</t>
  </si>
  <si>
    <t>Parking</t>
  </si>
  <si>
    <t>Registration</t>
  </si>
  <si>
    <t>Taxi/Shuttle/Train</t>
  </si>
  <si>
    <t>Sponsor:</t>
  </si>
  <si>
    <t xml:space="preserve">Title: </t>
  </si>
  <si>
    <t>Principal Investigator:</t>
  </si>
  <si>
    <t>Period of Performance:</t>
  </si>
  <si>
    <t>Annual Salary Increase:</t>
  </si>
  <si>
    <t>Senior Personnel</t>
  </si>
  <si>
    <t>Yearly
Salary</t>
  </si>
  <si>
    <t>Contract Months</t>
  </si>
  <si>
    <t>Effort</t>
  </si>
  <si>
    <t>Year 1</t>
  </si>
  <si>
    <t>Year 2</t>
  </si>
  <si>
    <t>Year 3</t>
  </si>
  <si>
    <t>Year 4</t>
  </si>
  <si>
    <t>Year 5</t>
  </si>
  <si>
    <t>Name (PI)</t>
  </si>
  <si>
    <t>CY/AY</t>
  </si>
  <si>
    <t>SMR</t>
  </si>
  <si>
    <t>Name</t>
  </si>
  <si>
    <t>Salary Increase</t>
  </si>
  <si>
    <t>9 or 12 month</t>
  </si>
  <si>
    <t>TOTAL SENIOR PERSONNEL</t>
  </si>
  <si>
    <t>Other Personnel</t>
  </si>
  <si>
    <t>TOTAL OTHER PERSONNEL</t>
  </si>
  <si>
    <t>Summer rate for 9-month faculty</t>
  </si>
  <si>
    <t>TOTAL FRINGE BENEFITS</t>
  </si>
  <si>
    <t>Equipment</t>
  </si>
  <si>
    <t>TOTAL EQUIPMENT</t>
  </si>
  <si>
    <t>Travel</t>
  </si>
  <si>
    <t>Other</t>
  </si>
  <si>
    <t>TOTAL TRAVEL</t>
  </si>
  <si>
    <t>Participant Support</t>
  </si>
  <si>
    <t>TOTAL PARTICIPANT SUPPORT</t>
  </si>
  <si>
    <t>Materials and Supplies</t>
  </si>
  <si>
    <t>TOTAL MATERIALS AND SUPPLIES</t>
  </si>
  <si>
    <t>Subcontracts</t>
  </si>
  <si>
    <t>TOTAL OTHER</t>
  </si>
  <si>
    <t>GRA Tuition</t>
  </si>
  <si>
    <t>GRA Insurance</t>
  </si>
  <si>
    <t>TOTAL DIRECT</t>
  </si>
  <si>
    <t>MODIFIED TOTAL DIRECT COSTS (MTDC)</t>
  </si>
  <si>
    <t>TOTAL INDIRECT</t>
  </si>
  <si>
    <t>MTDC</t>
  </si>
  <si>
    <t>GRAND TOTAL</t>
  </si>
  <si>
    <t>Transportation</t>
  </si>
  <si>
    <t>Years</t>
  </si>
  <si>
    <t>Post Doctoral Associate</t>
  </si>
  <si>
    <t>Graduate Research Assistant</t>
  </si>
  <si>
    <t>Other Personnel (Hourly)</t>
  </si>
  <si>
    <t>Hourly Rate</t>
  </si>
  <si>
    <t>Student Worker</t>
  </si>
  <si>
    <t>Intermittent Worker</t>
  </si>
  <si>
    <t>TOTAL OTHER PERSONNEL (HOURLY)</t>
  </si>
  <si>
    <t>Annual Salary</t>
  </si>
  <si>
    <t>Years to Budget:</t>
  </si>
  <si>
    <t>From:</t>
  </si>
  <si>
    <t>To:</t>
  </si>
  <si>
    <t>Qty w/ 0</t>
  </si>
  <si>
    <t>Y/N</t>
  </si>
  <si>
    <t>Yes</t>
  </si>
  <si>
    <t>No</t>
  </si>
  <si>
    <t>Stipends</t>
  </si>
  <si>
    <t>Subsistence</t>
  </si>
  <si>
    <t>Qty of Participants:</t>
  </si>
  <si>
    <t>TOTAL SUBCONTRACTS</t>
  </si>
  <si>
    <t>Days/Nights</t>
  </si>
  <si>
    <t># of Trips</t>
  </si>
  <si>
    <t># of People</t>
  </si>
  <si>
    <t># of Miles</t>
  </si>
  <si>
    <t>Qty w/out 0</t>
  </si>
  <si>
    <t>Total Travel Trip #2</t>
  </si>
  <si>
    <t>Total Travel Trip #1</t>
  </si>
  <si>
    <t>INSERT ITEM NAME</t>
  </si>
  <si>
    <t>TRAVEL COSTS</t>
  </si>
  <si>
    <t>Total Travel Trip #3</t>
  </si>
  <si>
    <t>Total Travel</t>
  </si>
  <si>
    <t>Are you required to break down your travel costs into categories?</t>
  </si>
  <si>
    <t>PARTICIPANT SUPPORT COSTS</t>
  </si>
  <si>
    <t>Yr1 - Qty of Participants:</t>
  </si>
  <si>
    <t>Yr2 - Qty of Participants:</t>
  </si>
  <si>
    <t>Yr3 - Qty of Participants:</t>
  </si>
  <si>
    <t>Yr4 - Qty of Participants:</t>
  </si>
  <si>
    <t>Yr5 - Qty of Participants:</t>
  </si>
  <si>
    <t>Stipends per person:</t>
  </si>
  <si>
    <t>Travel per person:</t>
  </si>
  <si>
    <t>Subsistence per person:</t>
  </si>
  <si>
    <t>Other per person:</t>
  </si>
  <si>
    <t>INSERT SUBCONTRACT NAME</t>
  </si>
  <si>
    <t>Indirect
Rates</t>
  </si>
  <si>
    <t>Do you have participant support costs?</t>
  </si>
  <si>
    <t>Students</t>
  </si>
  <si>
    <t>Intermittent employees</t>
  </si>
  <si>
    <t>Pre-July</t>
  </si>
  <si>
    <t>Post-July</t>
  </si>
  <si>
    <t>Months</t>
  </si>
  <si>
    <t>Conference Registration</t>
  </si>
  <si>
    <t>Domestic Travel #1 - Costs per Year
(Leave blank if not applicable)</t>
  </si>
  <si>
    <t>Domestic Travel #2 - Costs per Year
(Leave blank if not applicable)</t>
  </si>
  <si>
    <t>Domestic Travel #3 - Costs per Year
(Leave blank if not applicable)</t>
  </si>
  <si>
    <t>International Travel #1 - Costs per Year
(Leave blank if not applicable)</t>
  </si>
  <si>
    <t>Total International Travel #1</t>
  </si>
  <si>
    <t>Total International Travel #2</t>
  </si>
  <si>
    <t>International Travel #2 - Costs per Year
(Leave blank if not applicable)</t>
  </si>
  <si>
    <t>DOMESTIC TRAVEL</t>
  </si>
  <si>
    <t>INTERNATIONAL TRAVEL</t>
  </si>
  <si>
    <t>Domestic Travel Summary</t>
  </si>
  <si>
    <t>International Travel Summary</t>
  </si>
  <si>
    <t>Domestic Travel</t>
  </si>
  <si>
    <t>International Travel</t>
  </si>
  <si>
    <t>Hrs/Mo</t>
  </si>
  <si>
    <t>Mo/Yr</t>
  </si>
  <si>
    <t>[YR 1 - START DATE]</t>
  </si>
  <si>
    <t>[YR 1 - END DATE]</t>
  </si>
  <si>
    <t>[YR 2 - START DATE]</t>
  </si>
  <si>
    <t>[YR 2 - END DATE]</t>
  </si>
  <si>
    <t>[YR 3 - START DATE]</t>
  </si>
  <si>
    <t>[YR 3 - END DATE]</t>
  </si>
  <si>
    <t>[YR 4 - START DATE]</t>
  </si>
  <si>
    <t>[YR 4 - END DATE]</t>
  </si>
  <si>
    <t>[YR 5 - START DATE]</t>
  </si>
  <si>
    <t>[YR 5 - END DATE]</t>
  </si>
  <si>
    <t>OSP Ticket #:</t>
  </si>
  <si>
    <t>Name (Retiree)</t>
  </si>
  <si>
    <t>Retirees</t>
  </si>
  <si>
    <t>Sponsor</t>
  </si>
  <si>
    <t>Source 1</t>
  </si>
  <si>
    <t>Source 2</t>
  </si>
  <si>
    <t>Source 3</t>
  </si>
  <si>
    <t>Source 4</t>
  </si>
  <si>
    <t>Source 5</t>
  </si>
  <si>
    <t>Source 6</t>
  </si>
  <si>
    <t xml:space="preserve">Source 7 </t>
  </si>
  <si>
    <t>Source 8</t>
  </si>
  <si>
    <t>Source 9</t>
  </si>
  <si>
    <t>Source 10</t>
  </si>
  <si>
    <t>MSU</t>
  </si>
  <si>
    <t>SPONSOR</t>
  </si>
  <si>
    <t>BUDGET BUILDER</t>
  </si>
  <si>
    <t>Title:</t>
  </si>
  <si>
    <t>Does this proposal include cost share?</t>
  </si>
  <si>
    <t>How many sources of cost share will you have?</t>
  </si>
  <si>
    <t>PARENT</t>
  </si>
  <si>
    <t>CHILD 1</t>
  </si>
  <si>
    <t>CHILD 2</t>
  </si>
  <si>
    <t>CHILD 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</si>
  <si>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</si>
  <si>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</si>
  <si>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</si>
  <si>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</si>
  <si>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</si>
  <si>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</si>
  <si>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</si>
  <si>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</si>
  <si>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</si>
  <si>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</si>
  <si>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</si>
  <si>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</si>
  <si>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</si>
  <si>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</si>
  <si>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</si>
  <si>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</si>
  <si>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</si>
  <si>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</si>
  <si>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</si>
  <si>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</si>
  <si>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</si>
  <si>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</si>
  <si>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</si>
  <si>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</si>
  <si>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</si>
  <si>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</si>
  <si>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Senior
Personnel</t>
  </si>
  <si>
    <t>Other
Personnel</t>
  </si>
  <si>
    <t>Hourly
Personnel</t>
  </si>
  <si>
    <t>Fringe</t>
  </si>
  <si>
    <t>Commodities</t>
  </si>
  <si>
    <t>Participants</t>
  </si>
  <si>
    <t>Will this proposal have child accounts?</t>
  </si>
  <si>
    <t>How many child accounts will you have on the proposal?</t>
  </si>
  <si>
    <t>Child
Accounts</t>
  </si>
  <si>
    <t>How many senior personnel are on this proposal?</t>
  </si>
  <si>
    <t>How many retirees are on this proposal?</t>
  </si>
  <si>
    <t>Personnel</t>
  </si>
  <si>
    <t>How many post doctoral associates are on this proposal?</t>
  </si>
  <si>
    <t>How many graduate research assistant's are on this proposal?</t>
  </si>
  <si>
    <t>How many student workers are on this proposal?</t>
  </si>
  <si>
    <t>How many intermittent workers are on this proposal?</t>
  </si>
  <si>
    <t>How many line items of materials and supplies do you have on this proposal?</t>
  </si>
  <si>
    <t>How many subcontracts are on this proposal?</t>
  </si>
  <si>
    <t>How many other line items do you have on this proposal?</t>
  </si>
  <si>
    <t>Do you have any other items to add on this proposal, such as consultant fees or publication costs?  *See next two tabs for travel and participant costs*</t>
  </si>
  <si>
    <t>How many pieces of equipment (i.e. items greater than $5,000 each) do you have on this proposal?</t>
  </si>
  <si>
    <t>Fringe Sums for VBA</t>
  </si>
  <si>
    <t>Summer</t>
  </si>
  <si>
    <t>Intermittents</t>
  </si>
  <si>
    <t>Sum</t>
  </si>
  <si>
    <t>TOTAL
COST SHARE</t>
  </si>
  <si>
    <t>FY25</t>
  </si>
  <si>
    <t>FY26</t>
  </si>
  <si>
    <t>Contractual/Other</t>
  </si>
  <si>
    <t>Fringe Benefits</t>
  </si>
  <si>
    <t>FY27</t>
  </si>
  <si>
    <r>
      <t xml:space="preserve">For GRA Tuition and Insurance:  If your proposal starts July 1, 2022, you will need to put </t>
    </r>
    <r>
      <rPr>
        <b/>
        <sz val="11"/>
        <color rgb="FFC00000"/>
        <rFont val="Calibri"/>
        <family val="2"/>
      </rPr>
      <t xml:space="preserve">12 </t>
    </r>
    <r>
      <rPr>
        <sz val="11"/>
        <color rgb="FF000000"/>
        <rFont val="Calibri"/>
      </rPr>
      <t xml:space="preserve">months in the </t>
    </r>
    <r>
      <rPr>
        <sz val="11"/>
        <color rgb="FFC00000"/>
        <rFont val="Calibri"/>
        <family val="2"/>
      </rPr>
      <t>pre</t>
    </r>
    <r>
      <rPr>
        <sz val="11"/>
        <color rgb="FF000000"/>
        <rFont val="Calibri"/>
      </rPr>
      <t xml:space="preserve">-July box.  Put 12 months in </t>
    </r>
    <r>
      <rPr>
        <sz val="11"/>
        <color rgb="FFC00000"/>
        <rFont val="Calibri"/>
        <family val="2"/>
      </rPr>
      <t>post</t>
    </r>
    <r>
      <rPr>
        <sz val="11"/>
        <color rgb="FF000000"/>
        <rFont val="Calibri"/>
      </rPr>
      <t xml:space="preserve">-July if your proposal starts </t>
    </r>
    <r>
      <rPr>
        <sz val="11"/>
        <color rgb="FFC00000"/>
        <rFont val="Calibri"/>
        <family val="2"/>
      </rPr>
      <t>July 1, 2023</t>
    </r>
    <r>
      <rPr>
        <sz val="11"/>
        <color rgb="FF000000"/>
        <rFont val="Calibri"/>
      </rPr>
      <t>.  If you have pre and post July months on the project, you will place the numbers in as you normally would.</t>
    </r>
  </si>
  <si>
    <t>FY28</t>
  </si>
  <si>
    <t>FY29</t>
  </si>
  <si>
    <t>CY rate for 12 month faculty and staff/AY rate for 9-month faculty</t>
  </si>
  <si>
    <t>Version 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</si>
</sst>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164" formatCode="&quot;$&quot;#,##0"/>
    <numFmt numFmtId="165" formatCode="0.0%"/>
    <numFmt numFmtId="166" formatCode="&quot;$&quot;#,##0.00"/>
    <numFmt numFmtId="167" formatCode="_(&quot;$&quot;* #,##0_);_(&quot;$&quot;* \(#,##0\);_(&quot;$&quot;* &quot;-&quot;??_);_(@_)"/>
    <numFmt numFmtId="168" formatCode="0.0"/>
    <numFmt numFmtId="169" formatCode="&quot;$&quot;#,##0.000"/>
  </numFmts>
  <fonts count="18" x14ac:knownFonts="1">
    <font>
      <sz val="11"/>
      <color rgb="FF000000"/>
      <name val="Calibri"/>
    </font>
    <font>
      <b/>
      <sz val="14"/>
      <color rgb="FF000000"/>
      <name val="Calibri"/>
      <family val="2"/>
    </font>
    <font>
      <b/>
      <sz val="11"/>
      <color rgb="FF000000"/>
      <name val="Calibri"/>
      <family val="2"/>
    </font>
    <font>
      <sz val="11"/>
      <name val="Calibri"/>
      <family val="2"/>
    </font>
    <font>
      <b/>
      <sz val="14"/>
      <color rgb="FFFFFFFF"/>
      <name val="Calibri"/>
      <family val="2"/>
    </font>
    <font>
      <b/>
      <sz val="11"/>
      <color rgb="FFFFFFFF"/>
      <name val="Calibri"/>
      <family val="2"/>
    </font>
    <font>
      <b/>
      <sz val="11"/>
      <color rgb="FF000000"/>
      <name val="Calibri"/>
      <family val="2"/>
    </font>
    <font>
      <sz val="11"/>
      <color rgb="FF000000"/>
      <name val="Calibri"/>
      <family val="2"/>
    </font>
    <font>
      <b/>
      <sz val="11"/>
      <color rgb="FFFFFFFF"/>
      <name val="Calibri"/>
      <family val="2"/>
    </font>
    <font>
      <sz val="11"/>
      <color rgb="FF000000"/>
      <name val="Calibri"/>
      <family val="2"/>
    </font>
    <font>
      <b/>
      <u/>
      <sz val="11"/>
      <color rgb="FF000000"/>
      <name val="Calibri"/>
      <family val="2"/>
    </font>
    <font>
      <b/>
      <sz val="16"/>
      <color rgb="FF000000"/>
      <name val="Calibri"/>
      <family val="2"/>
    </font>
    <font>
      <b/>
      <sz val="11"/>
      <color theme="0"/>
      <name val="Calibri"/>
      <family val="2"/>
    </font>
    <font>
      <b/>
      <sz val="11"/>
      <name val="Calibri"/>
      <family val="2"/>
    </font>
    <font>
      <u/>
      <sz val="11"/>
      <color theme="10"/>
      <name val="Calibri"/>
      <family val="2"/>
    </font>
    <font>
      <sz val="11"/>
      <color rgb="FFC00000"/>
      <name val="Calibri"/>
      <family val="2"/>
    </font>
    <font>
      <b/>
      <sz val="11"/>
      <color rgb="FFC00000"/>
      <name val="Calibri"/>
      <family val="2"/>
    </font>
    <font>
      <sz val="8"/>
      <name val="Calibri"/>
    </font>
  </fonts>
  <fills count="10">
    <fill>
      <patternFill patternType="none"/>
    </fill>
    <fill>
      <patternFill patternType="gray125"/>
    </fill>
    <fill>
      <patternFill patternType="solid">
        <fgColor rgb="FFCCCCCC"/>
        <bgColor rgb="FFCCCCCC"/>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2" tint="-9.9978637043366805E-2"/>
        <bgColor rgb="FF8EAADB"/>
      </patternFill>
    </fill>
    <fill>
      <patternFill patternType="solid">
        <fgColor theme="2" tint="-9.9978637043366805E-2"/>
        <bgColor rgb="FFB4C6E7"/>
      </patternFill>
    </fill>
    <fill>
      <patternFill patternType="solid">
        <fgColor theme="2" tint="-9.9978637043366805E-2"/>
        <bgColor rgb="FFD9E2F3"/>
      </patternFill>
    </fill>
    <fill>
      <patternFill patternType="solid">
        <fgColor rgb="FF660000"/>
        <bgColor rgb="FF2F5496"/>
      </patternFill>
    </fill>
    <fill>
      <patternFill patternType="solid">
        <fgColor rgb="FF660000"/>
        <bgColor indexed="64"/>
      </patternFill>
    </fill>
  </fills>
  <borders count="29">
    <border>
      <left/>
      <right/>
      <top/>
      <bottom/>
      <diagonal/>
    </border>
    <border>
      <left/>
      <right/>
      <top/>
      <bottom/>
      <diagonal/>
    </border>
    <border>
      <left/>
      <right/>
      <top/>
      <bottom/>
      <diagonal/>
    </border>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rgb="FF660000"/>
      </left>
      <right/>
      <top style="medium">
        <color rgb="FF660000"/>
      </top>
      <bottom/>
      <diagonal/>
    </border>
    <border>
      <left/>
      <right/>
      <top style="medium">
        <color rgb="FF660000"/>
      </top>
      <bottom/>
      <diagonal/>
    </border>
    <border>
      <left/>
      <right style="medium">
        <color rgb="FF660000"/>
      </right>
      <top style="medium">
        <color rgb="FF660000"/>
      </top>
      <bottom/>
      <diagonal/>
    </border>
    <border>
      <left style="medium">
        <color rgb="FF660000"/>
      </left>
      <right/>
      <top/>
      <bottom/>
      <diagonal/>
    </border>
    <border>
      <left/>
      <right style="medium">
        <color rgb="FF660000"/>
      </right>
      <top/>
      <bottom/>
      <diagonal/>
    </border>
    <border>
      <left style="medium">
        <color rgb="FF660000"/>
      </left>
      <right/>
      <top/>
      <bottom style="medium">
        <color rgb="FF660000"/>
      </bottom>
      <diagonal/>
    </border>
    <border>
      <left/>
      <right/>
      <top/>
      <bottom style="medium">
        <color rgb="FF660000"/>
      </bottom>
      <diagonal/>
    </border>
    <border>
      <left/>
      <right style="medium">
        <color rgb="FF660000"/>
      </right>
      <top/>
      <bottom style="medium">
        <color rgb="FF660000"/>
      </bottom>
      <diagonal/>
    </border>
    <border>
      <left style="medium">
        <color rgb="FF660000"/>
      </left>
      <right style="medium">
        <color rgb="FF660000"/>
      </right>
      <top style="medium">
        <color rgb="FF660000"/>
      </top>
      <bottom/>
      <diagonal/>
    </border>
    <border>
      <left style="medium">
        <color rgb="FF660000"/>
      </left>
      <right style="medium">
        <color rgb="FF660000"/>
      </right>
      <top/>
      <bottom/>
      <diagonal/>
    </border>
    <border>
      <left style="medium">
        <color rgb="FF660000"/>
      </left>
      <right style="medium">
        <color rgb="FF660000"/>
      </right>
      <top/>
      <bottom style="medium">
        <color rgb="FF660000"/>
      </bottom>
      <diagonal/>
    </border>
    <border>
      <left/>
      <right/>
      <top style="medium">
        <color rgb="FF660000"/>
      </top>
      <bottom style="medium">
        <color rgb="FF66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44" fontId="9" fillId="0" borderId="0" applyFont="0" applyFill="0" applyBorder="0" applyAlignment="0" applyProtection="0"/>
    <xf numFmtId="9" fontId="9" fillId="0" borderId="0" applyFont="0" applyFill="0" applyBorder="0" applyAlignment="0" applyProtection="0"/>
    <xf numFmtId="0" fontId="7" fillId="0" borderId="3"/>
    <xf numFmtId="44" fontId="7" fillId="0" borderId="3" applyFont="0" applyFill="0" applyBorder="0" applyAlignment="0" applyProtection="0"/>
    <xf numFmtId="9" fontId="7" fillId="0" borderId="3" applyFont="0" applyFill="0" applyBorder="0" applyAlignment="0" applyProtection="0"/>
    <xf numFmtId="0" fontId="14" fillId="0" borderId="0" applyNumberFormat="0" applyFill="0" applyBorder="0" applyAlignment="0" applyProtection="0"/>
  </cellStyleXfs>
  <cellXfs count="317">
    <xf numFmtId="0" fontId="0" fillId="0" borderId="0" xfId="0"/>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vertical="center" wrapText="1"/>
    </xf>
    <xf numFmtId="0" fontId="1" fillId="0" borderId="0" xfId="0" applyFont="1"/>
    <xf numFmtId="10" fontId="0" fillId="0" borderId="0" xfId="2" applyNumberFormat="1" applyFont="1" applyAlignment="1">
      <alignment horizontal="center" vertical="center"/>
    </xf>
    <xf numFmtId="10" fontId="0" fillId="0" borderId="0" xfId="2" applyNumberFormat="1" applyFont="1" applyAlignment="1">
      <alignment horizontal="center"/>
    </xf>
    <xf numFmtId="1" fontId="0" fillId="0" borderId="0" xfId="2" applyNumberFormat="1" applyFont="1" applyAlignment="1">
      <alignment horizontal="center"/>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Protection="1">
      <protection locked="0"/>
    </xf>
    <xf numFmtId="14" fontId="7" fillId="0" borderId="0" xfId="0" applyNumberFormat="1" applyFont="1" applyAlignment="1" applyProtection="1">
      <alignment horizontal="right" vertical="center"/>
      <protection locked="0"/>
    </xf>
    <xf numFmtId="14" fontId="0" fillId="0" borderId="0" xfId="0" applyNumberFormat="1" applyAlignment="1" applyProtection="1">
      <alignment horizontal="center"/>
      <protection locked="0"/>
    </xf>
    <xf numFmtId="0" fontId="0" fillId="0" borderId="0" xfId="0" applyAlignment="1" applyProtection="1">
      <alignment horizontal="right"/>
      <protection locked="0"/>
    </xf>
    <xf numFmtId="14" fontId="0" fillId="0" borderId="0" xfId="0" applyNumberFormat="1" applyAlignment="1" applyProtection="1">
      <alignment horizontal="center" vertical="center"/>
      <protection locked="0"/>
    </xf>
    <xf numFmtId="9" fontId="0" fillId="0" borderId="0" xfId="0" applyNumberForma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7" borderId="10" xfId="0" applyFont="1" applyFill="1" applyBorder="1" applyAlignment="1" applyProtection="1">
      <alignment horizontal="left" vertical="center"/>
      <protection locked="0"/>
    </xf>
    <xf numFmtId="0" fontId="2" fillId="7" borderId="11" xfId="0" applyFont="1" applyFill="1" applyBorder="1" applyAlignment="1" applyProtection="1">
      <alignment horizontal="center" vertical="center"/>
      <protection locked="0"/>
    </xf>
    <xf numFmtId="0" fontId="2" fillId="7" borderId="11"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10" fontId="0" fillId="0" borderId="3" xfId="0" applyNumberFormat="1" applyBorder="1" applyAlignment="1" applyProtection="1">
      <alignment horizontal="center" vertical="center"/>
      <protection locked="0"/>
    </xf>
    <xf numFmtId="2" fontId="0" fillId="0" borderId="3" xfId="0" applyNumberFormat="1" applyBorder="1" applyAlignment="1" applyProtection="1">
      <alignment horizontal="center" vertical="center"/>
      <protection locked="0"/>
    </xf>
    <xf numFmtId="0" fontId="5" fillId="8" borderId="15" xfId="0" applyFont="1" applyFill="1" applyBorder="1" applyAlignment="1" applyProtection="1">
      <alignment vertical="center"/>
      <protection locked="0"/>
    </xf>
    <xf numFmtId="0" fontId="5" fillId="8" borderId="16" xfId="0" applyFont="1" applyFill="1" applyBorder="1" applyAlignment="1" applyProtection="1">
      <alignment vertical="center"/>
      <protection locked="0"/>
    </xf>
    <xf numFmtId="164" fontId="0" fillId="0" borderId="0" xfId="0" applyNumberFormat="1" applyAlignment="1" applyProtection="1">
      <alignment horizontal="center" vertical="center"/>
      <protection locked="0"/>
    </xf>
    <xf numFmtId="10" fontId="0" fillId="0" borderId="0" xfId="0" applyNumberFormat="1" applyAlignment="1" applyProtection="1">
      <alignment horizontal="center" vertical="center"/>
      <protection locked="0"/>
    </xf>
    <xf numFmtId="0" fontId="6" fillId="7" borderId="10" xfId="0" applyFont="1" applyFill="1" applyBorder="1" applyAlignment="1" applyProtection="1">
      <alignment vertical="center"/>
      <protection locked="0"/>
    </xf>
    <xf numFmtId="0" fontId="2" fillId="7" borderId="11" xfId="0" applyFont="1" applyFill="1" applyBorder="1" applyAlignment="1" applyProtection="1">
      <alignment vertical="center"/>
      <protection locked="0"/>
    </xf>
    <xf numFmtId="0" fontId="6" fillId="7" borderId="11" xfId="0" applyFont="1" applyFill="1" applyBorder="1" applyAlignment="1" applyProtection="1">
      <alignment horizontal="center" vertical="center" wrapText="1"/>
      <protection locked="0"/>
    </xf>
    <xf numFmtId="0" fontId="2" fillId="0" borderId="3" xfId="0" applyFont="1" applyBorder="1" applyAlignment="1" applyProtection="1">
      <alignment vertical="center"/>
      <protection locked="0"/>
    </xf>
    <xf numFmtId="164" fontId="7" fillId="0" borderId="3" xfId="0" applyNumberFormat="1" applyFont="1" applyBorder="1" applyAlignment="1" applyProtection="1">
      <alignment horizontal="center" vertical="center"/>
      <protection locked="0"/>
    </xf>
    <xf numFmtId="10" fontId="0" fillId="0" borderId="14" xfId="0" applyNumberFormat="1" applyBorder="1" applyAlignment="1" applyProtection="1">
      <alignment horizontal="center" vertical="center"/>
      <protection locked="0"/>
    </xf>
    <xf numFmtId="0" fontId="2" fillId="7" borderId="12" xfId="0" applyFont="1" applyFill="1" applyBorder="1" applyAlignment="1" applyProtection="1">
      <alignment horizontal="center" vertical="center" wrapText="1"/>
      <protection locked="0"/>
    </xf>
    <xf numFmtId="166" fontId="0" fillId="0" borderId="3" xfId="0" applyNumberFormat="1" applyBorder="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0" fontId="8" fillId="8" borderId="15" xfId="0" applyFont="1" applyFill="1" applyBorder="1" applyAlignment="1" applyProtection="1">
      <alignment vertical="center"/>
      <protection locked="0"/>
    </xf>
    <xf numFmtId="0" fontId="5" fillId="8" borderId="17" xfId="0" applyFont="1" applyFill="1" applyBorder="1" applyAlignment="1" applyProtection="1">
      <alignment vertical="center"/>
      <protection locked="0"/>
    </xf>
    <xf numFmtId="0" fontId="2" fillId="7" borderId="10" xfId="0" applyFont="1" applyFill="1" applyBorder="1" applyAlignment="1" applyProtection="1">
      <alignment vertical="center"/>
      <protection locked="0"/>
    </xf>
    <xf numFmtId="0" fontId="2" fillId="7" borderId="12" xfId="0" applyFont="1" applyFill="1" applyBorder="1" applyAlignment="1" applyProtection="1">
      <alignment vertical="center"/>
      <protection locked="0"/>
    </xf>
    <xf numFmtId="0" fontId="2" fillId="0" borderId="14" xfId="0" applyFont="1" applyBorder="1" applyAlignment="1" applyProtection="1">
      <alignment vertical="center"/>
      <protection locked="0"/>
    </xf>
    <xf numFmtId="0" fontId="5" fillId="0" borderId="3" xfId="0" applyFont="1" applyBorder="1" applyAlignment="1" applyProtection="1">
      <alignment vertical="center"/>
      <protection locked="0"/>
    </xf>
    <xf numFmtId="164" fontId="5" fillId="0" borderId="3" xfId="0" applyNumberFormat="1" applyFont="1" applyBorder="1" applyAlignment="1" applyProtection="1">
      <alignment horizontal="center" vertical="center"/>
      <protection locked="0"/>
    </xf>
    <xf numFmtId="0" fontId="3" fillId="0" borderId="3" xfId="0" applyFont="1" applyBorder="1" applyProtection="1">
      <protection locked="0"/>
    </xf>
    <xf numFmtId="0" fontId="0" fillId="0" borderId="14" xfId="0" applyBorder="1" applyAlignment="1" applyProtection="1">
      <alignment horizontal="center" vertical="center"/>
      <protection locked="0"/>
    </xf>
    <xf numFmtId="0" fontId="2" fillId="6" borderId="13" xfId="0" applyFont="1" applyFill="1" applyBorder="1" applyAlignment="1" applyProtection="1">
      <alignment horizontal="left" vertical="center"/>
      <protection locked="0"/>
    </xf>
    <xf numFmtId="0" fontId="2" fillId="6" borderId="3" xfId="0" applyFont="1" applyFill="1" applyBorder="1" applyAlignment="1" applyProtection="1">
      <alignment horizontal="left" vertical="center"/>
      <protection locked="0"/>
    </xf>
    <xf numFmtId="0" fontId="2" fillId="6" borderId="14" xfId="0" applyFont="1" applyFill="1" applyBorder="1" applyAlignment="1" applyProtection="1">
      <alignment horizontal="left" vertical="center"/>
      <protection locked="0"/>
    </xf>
    <xf numFmtId="0" fontId="2" fillId="5" borderId="13" xfId="0" applyFont="1" applyFill="1" applyBorder="1" applyAlignment="1" applyProtection="1">
      <alignment vertical="center"/>
      <protection locked="0"/>
    </xf>
    <xf numFmtId="165" fontId="2" fillId="5" borderId="3" xfId="0" applyNumberFormat="1" applyFont="1" applyFill="1" applyBorder="1" applyAlignment="1" applyProtection="1">
      <alignment horizontal="right" vertical="center"/>
      <protection locked="0"/>
    </xf>
    <xf numFmtId="0" fontId="2" fillId="5" borderId="3" xfId="0" applyFont="1" applyFill="1" applyBorder="1" applyAlignment="1" applyProtection="1">
      <alignment vertical="center"/>
      <protection locked="0"/>
    </xf>
    <xf numFmtId="0" fontId="2" fillId="5" borderId="14" xfId="0" applyFont="1" applyFill="1" applyBorder="1" applyAlignment="1" applyProtection="1">
      <alignment vertical="center"/>
      <protection locked="0"/>
    </xf>
    <xf numFmtId="0" fontId="2" fillId="0" borderId="0" xfId="0" applyFont="1" applyProtection="1">
      <protection locked="0"/>
    </xf>
    <xf numFmtId="0" fontId="7" fillId="0" borderId="0" xfId="0" applyFont="1" applyProtection="1">
      <protection locked="0"/>
    </xf>
    <xf numFmtId="0" fontId="7" fillId="0" borderId="3" xfId="0" applyFont="1" applyBorder="1" applyProtection="1">
      <protection locked="0"/>
    </xf>
    <xf numFmtId="167" fontId="7" fillId="0" borderId="0" xfId="1" applyNumberFormat="1" applyFont="1" applyAlignment="1" applyProtection="1">
      <protection locked="0"/>
    </xf>
    <xf numFmtId="167" fontId="7" fillId="0" borderId="0" xfId="0" applyNumberFormat="1" applyFont="1" applyProtection="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 fontId="0" fillId="0" borderId="3" xfId="0" applyNumberFormat="1" applyBorder="1" applyAlignment="1" applyProtection="1">
      <alignment horizontal="center" vertical="center"/>
      <protection locked="0"/>
    </xf>
    <xf numFmtId="164" fontId="3" fillId="0" borderId="3" xfId="0" applyNumberFormat="1" applyFont="1" applyBorder="1" applyAlignment="1" applyProtection="1">
      <alignment horizontal="center"/>
      <protection locked="0"/>
    </xf>
    <xf numFmtId="1" fontId="3" fillId="0" borderId="3" xfId="0" applyNumberFormat="1" applyFont="1" applyBorder="1" applyAlignment="1" applyProtection="1">
      <alignment horizontal="center"/>
      <protection locked="0"/>
    </xf>
    <xf numFmtId="0" fontId="0" fillId="0" borderId="9" xfId="0" applyBorder="1" applyProtection="1">
      <protection locked="0"/>
    </xf>
    <xf numFmtId="164" fontId="0" fillId="0" borderId="9" xfId="0" applyNumberFormat="1" applyBorder="1" applyProtection="1">
      <protection locked="0"/>
    </xf>
    <xf numFmtId="164" fontId="0" fillId="0" borderId="7" xfId="0" applyNumberFormat="1" applyBorder="1" applyAlignment="1">
      <alignment horizontal="center" vertical="center"/>
    </xf>
    <xf numFmtId="164" fontId="3" fillId="0" borderId="7" xfId="0" applyNumberFormat="1" applyFont="1" applyBorder="1" applyAlignment="1">
      <alignment horizontal="center"/>
    </xf>
    <xf numFmtId="164" fontId="0" fillId="0" borderId="7" xfId="0" applyNumberFormat="1" applyBorder="1" applyAlignment="1">
      <alignment horizontal="center"/>
    </xf>
    <xf numFmtId="164" fontId="0" fillId="0" borderId="8" xfId="0" applyNumberFormat="1" applyBorder="1" applyAlignment="1">
      <alignment horizontal="center" vertical="center"/>
    </xf>
    <xf numFmtId="164" fontId="2" fillId="0" borderId="8" xfId="0" applyNumberFormat="1" applyFont="1" applyBorder="1" applyAlignment="1">
      <alignment horizontal="center" vertical="center"/>
    </xf>
    <xf numFmtId="0" fontId="0" fillId="0" borderId="0" xfId="0"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lignment horizontal="right"/>
    </xf>
    <xf numFmtId="0" fontId="7" fillId="0" borderId="6" xfId="0" applyFont="1" applyBorder="1" applyAlignment="1">
      <alignment horizontal="left" vertical="center"/>
    </xf>
    <xf numFmtId="0" fontId="0" fillId="0" borderId="6" xfId="0" applyBorder="1" applyAlignment="1">
      <alignment vertical="center"/>
    </xf>
    <xf numFmtId="0" fontId="3" fillId="0" borderId="6" xfId="0" applyFont="1" applyBorder="1"/>
    <xf numFmtId="0" fontId="2" fillId="0" borderId="0" xfId="0" applyFont="1" applyAlignment="1" applyProtection="1">
      <alignment vertical="center"/>
      <protection locked="0"/>
    </xf>
    <xf numFmtId="0" fontId="0" fillId="0" borderId="3" xfId="0" applyBorder="1" applyProtection="1">
      <protection locked="0"/>
    </xf>
    <xf numFmtId="164" fontId="0" fillId="0" borderId="3" xfId="0" applyNumberFormat="1" applyBorder="1" applyAlignment="1" applyProtection="1">
      <alignment horizontal="center" vertical="center"/>
      <protection locked="0"/>
    </xf>
    <xf numFmtId="0" fontId="0" fillId="0" borderId="3" xfId="0" applyBorder="1" applyAlignment="1" applyProtection="1">
      <alignment vertical="center"/>
      <protection locked="0"/>
    </xf>
    <xf numFmtId="0" fontId="0" fillId="0" borderId="3" xfId="0" applyBorder="1" applyAlignment="1" applyProtection="1">
      <alignment horizontal="center" vertical="center"/>
      <protection locked="0"/>
    </xf>
    <xf numFmtId="0" fontId="7" fillId="0" borderId="0" xfId="0" applyFont="1" applyAlignment="1">
      <alignment horizontal="center"/>
    </xf>
    <xf numFmtId="1"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1" fontId="3" fillId="3" borderId="3" xfId="0" applyNumberFormat="1" applyFont="1" applyFill="1" applyBorder="1" applyAlignment="1" applyProtection="1">
      <alignment horizontal="center"/>
      <protection locked="0"/>
    </xf>
    <xf numFmtId="0" fontId="2" fillId="0" borderId="5" xfId="0" applyFont="1" applyBorder="1" applyProtection="1">
      <protection locked="0"/>
    </xf>
    <xf numFmtId="0" fontId="10" fillId="0" borderId="0" xfId="0" applyFont="1" applyProtection="1">
      <protection locked="0"/>
    </xf>
    <xf numFmtId="164" fontId="0" fillId="0" borderId="3" xfId="0" applyNumberFormat="1" applyBorder="1" applyAlignment="1" applyProtection="1">
      <alignment vertical="center"/>
      <protection locked="0"/>
    </xf>
    <xf numFmtId="14" fontId="2" fillId="0" borderId="13" xfId="0" applyNumberFormat="1" applyFont="1" applyBorder="1" applyAlignment="1" applyProtection="1">
      <alignment vertical="center"/>
      <protection locked="0"/>
    </xf>
    <xf numFmtId="0" fontId="2" fillId="7" borderId="18" xfId="0" applyFont="1" applyFill="1" applyBorder="1" applyAlignment="1" applyProtection="1">
      <alignment horizontal="center" vertical="center"/>
      <protection locked="0"/>
    </xf>
    <xf numFmtId="164" fontId="0" fillId="0" borderId="19" xfId="0" applyNumberFormat="1" applyBorder="1" applyAlignment="1" applyProtection="1">
      <alignment horizontal="center" vertical="center"/>
      <protection locked="0"/>
    </xf>
    <xf numFmtId="164" fontId="5" fillId="8" borderId="20" xfId="0" applyNumberFormat="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 xfId="0" applyBorder="1" applyAlignment="1" applyProtection="1">
      <alignment horizontal="center"/>
      <protection locked="0"/>
    </xf>
    <xf numFmtId="49" fontId="0" fillId="0" borderId="3" xfId="0" applyNumberFormat="1" applyBorder="1" applyAlignment="1" applyProtection="1">
      <alignment horizontal="center" vertical="center"/>
      <protection locked="0"/>
    </xf>
    <xf numFmtId="49" fontId="0" fillId="0" borderId="3" xfId="0" applyNumberFormat="1" applyBorder="1" applyAlignment="1" applyProtection="1">
      <alignment horizontal="center"/>
      <protection locked="0"/>
    </xf>
    <xf numFmtId="49" fontId="7" fillId="0" borderId="3" xfId="0" applyNumberFormat="1" applyFont="1" applyBorder="1" applyAlignment="1" applyProtection="1">
      <alignment horizontal="center"/>
      <protection locked="0"/>
    </xf>
    <xf numFmtId="49" fontId="7" fillId="0" borderId="3" xfId="0" applyNumberFormat="1" applyFont="1" applyBorder="1" applyAlignment="1" applyProtection="1">
      <alignment horizontal="center" vertical="center"/>
      <protection locked="0"/>
    </xf>
    <xf numFmtId="0" fontId="0" fillId="0" borderId="13" xfId="0" applyBorder="1" applyAlignment="1" applyProtection="1">
      <alignment vertical="center"/>
      <protection locked="0"/>
    </xf>
    <xf numFmtId="164" fontId="0" fillId="0" borderId="13" xfId="0" applyNumberForma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64" fontId="5" fillId="8" borderId="15" xfId="0" applyNumberFormat="1" applyFont="1" applyFill="1" applyBorder="1" applyAlignment="1" applyProtection="1">
      <alignment horizontal="center" vertical="center"/>
      <protection locked="0"/>
    </xf>
    <xf numFmtId="0" fontId="2" fillId="7" borderId="10" xfId="0" applyFont="1"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7" fillId="0" borderId="0" xfId="0" applyFont="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4" fontId="7" fillId="0" borderId="3" xfId="3" applyNumberFormat="1" applyAlignment="1" applyProtection="1">
      <alignment horizontal="center" vertical="center"/>
      <protection locked="0"/>
    </xf>
    <xf numFmtId="164" fontId="7" fillId="0" borderId="13" xfId="3" applyNumberForma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 fillId="0" borderId="13" xfId="0" applyFont="1" applyBorder="1" applyProtection="1">
      <protection locked="0"/>
    </xf>
    <xf numFmtId="164" fontId="3" fillId="0" borderId="13" xfId="0" applyNumberFormat="1"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Alignment="1">
      <alignment horizontal="right" vertical="top"/>
    </xf>
    <xf numFmtId="0" fontId="2" fillId="0" borderId="0" xfId="0" applyFont="1" applyAlignment="1">
      <alignment horizontal="right"/>
    </xf>
    <xf numFmtId="0" fontId="7" fillId="0" borderId="0" xfId="0" applyFont="1" applyAlignment="1">
      <alignment horizontal="right" vertical="center"/>
    </xf>
    <xf numFmtId="14" fontId="0" fillId="0" borderId="0" xfId="0" applyNumberFormat="1" applyAlignment="1">
      <alignment horizontal="center" vertical="center"/>
    </xf>
    <xf numFmtId="0" fontId="0" fillId="0" borderId="0" xfId="0" applyAlignment="1">
      <alignment vertical="center"/>
    </xf>
    <xf numFmtId="0" fontId="2" fillId="0" borderId="0" xfId="0" applyFont="1" applyAlignment="1">
      <alignment horizontal="right" vertical="center"/>
    </xf>
    <xf numFmtId="9" fontId="0" fillId="0" borderId="0" xfId="0" applyNumberFormat="1" applyAlignment="1">
      <alignment horizontal="center" vertical="center"/>
    </xf>
    <xf numFmtId="0" fontId="2" fillId="0" borderId="0" xfId="0" applyFont="1" applyAlignment="1">
      <alignment horizontal="right" wrapText="1"/>
    </xf>
    <xf numFmtId="0" fontId="2" fillId="0" borderId="0" xfId="0" applyFont="1" applyAlignment="1">
      <alignment horizontal="right" vertical="center" wrapText="1"/>
    </xf>
    <xf numFmtId="0" fontId="2" fillId="4" borderId="18" xfId="0" applyFont="1" applyFill="1" applyBorder="1" applyAlignment="1" applyProtection="1">
      <alignment horizontal="center" vertical="center" wrapText="1"/>
      <protection locked="0"/>
    </xf>
    <xf numFmtId="164" fontId="0" fillId="0" borderId="19" xfId="0" applyNumberFormat="1" applyBorder="1" applyProtection="1">
      <protection locked="0"/>
    </xf>
    <xf numFmtId="164" fontId="0" fillId="0" borderId="19" xfId="1" applyNumberFormat="1" applyFont="1" applyBorder="1" applyAlignment="1" applyProtection="1">
      <alignment horizontal="center" vertical="center"/>
      <protection locked="0"/>
    </xf>
    <xf numFmtId="164" fontId="12" fillId="9" borderId="20" xfId="1" applyNumberFormat="1"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164" fontId="12" fillId="9" borderId="20" xfId="0" applyNumberFormat="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64" fontId="2" fillId="0" borderId="19" xfId="0" applyNumberFormat="1" applyFont="1" applyBorder="1" applyAlignment="1" applyProtection="1">
      <alignment horizontal="center" vertical="center"/>
      <protection locked="0"/>
    </xf>
    <xf numFmtId="164" fontId="7" fillId="0" borderId="19" xfId="0" applyNumberFormat="1" applyFont="1" applyBorder="1" applyAlignment="1" applyProtection="1">
      <alignment horizontal="center" vertical="center"/>
      <protection locked="0"/>
    </xf>
    <xf numFmtId="164" fontId="0" fillId="0" borderId="19" xfId="0" applyNumberFormat="1" applyBorder="1" applyAlignment="1">
      <alignment horizontal="center" vertical="center"/>
    </xf>
    <xf numFmtId="0" fontId="2" fillId="0" borderId="3" xfId="0" applyFont="1" applyBorder="1" applyAlignment="1" applyProtection="1">
      <alignment horizontal="center" vertical="center" wrapText="1"/>
      <protection locked="0"/>
    </xf>
    <xf numFmtId="0" fontId="0" fillId="0" borderId="0" xfId="0" applyAlignment="1">
      <alignment wrapText="1"/>
    </xf>
    <xf numFmtId="0" fontId="7" fillId="0" borderId="0" xfId="0" applyFont="1" applyAlignment="1">
      <alignment horizontal="right" vertical="center" wrapText="1"/>
    </xf>
    <xf numFmtId="0" fontId="7" fillId="0" borderId="0" xfId="0" applyFont="1" applyAlignment="1">
      <alignment horizontal="right" wrapText="1"/>
    </xf>
    <xf numFmtId="0" fontId="7" fillId="0" borderId="0" xfId="0" applyFont="1" applyAlignment="1">
      <alignment vertical="center"/>
    </xf>
    <xf numFmtId="0" fontId="7" fillId="0" borderId="3" xfId="0" applyFont="1" applyBorder="1" applyAlignment="1" applyProtection="1">
      <alignment horizontal="center" vertical="center"/>
      <protection locked="0"/>
    </xf>
    <xf numFmtId="0" fontId="0" fillId="0" borderId="0" xfId="0" applyAlignment="1">
      <alignment vertical="top"/>
    </xf>
    <xf numFmtId="0" fontId="0" fillId="7" borderId="11" xfId="0" applyFill="1" applyBorder="1" applyAlignment="1" applyProtection="1">
      <alignment vertical="center"/>
      <protection locked="0"/>
    </xf>
    <xf numFmtId="0" fontId="2" fillId="0" borderId="19" xfId="0" applyFont="1" applyBorder="1" applyAlignment="1" applyProtection="1">
      <alignment horizontal="center" vertical="center"/>
      <protection locked="0"/>
    </xf>
    <xf numFmtId="164" fontId="0" fillId="0" borderId="0" xfId="0" applyNumberFormat="1" applyProtection="1">
      <protection locked="0"/>
    </xf>
    <xf numFmtId="0" fontId="7" fillId="0" borderId="0" xfId="0" applyFont="1" applyAlignment="1" applyProtection="1">
      <alignment horizontal="right"/>
      <protection locked="0"/>
    </xf>
    <xf numFmtId="0" fontId="3" fillId="0" borderId="19" xfId="0" applyFont="1" applyBorder="1" applyProtection="1">
      <protection locked="0"/>
    </xf>
    <xf numFmtId="164" fontId="3" fillId="0" borderId="19" xfId="0" applyNumberFormat="1" applyFont="1" applyBorder="1" applyAlignment="1" applyProtection="1">
      <alignment horizontal="center" vertical="center"/>
      <protection locked="0"/>
    </xf>
    <xf numFmtId="164" fontId="7" fillId="0" borderId="19" xfId="3" applyNumberFormat="1" applyBorder="1" applyAlignment="1" applyProtection="1">
      <alignment horizontal="center" vertical="center"/>
      <protection locked="0"/>
    </xf>
    <xf numFmtId="0" fontId="0" fillId="0" borderId="19" xfId="0" applyBorder="1" applyAlignment="1" applyProtection="1">
      <alignment vertical="center"/>
      <protection locked="0"/>
    </xf>
    <xf numFmtId="0" fontId="3" fillId="0" borderId="3" xfId="0" applyFont="1" applyBorder="1"/>
    <xf numFmtId="164" fontId="0" fillId="0" borderId="3" xfId="0" applyNumberFormat="1" applyBorder="1" applyAlignment="1">
      <alignment horizontal="center" vertical="center"/>
    </xf>
    <xf numFmtId="0" fontId="3" fillId="0" borderId="3" xfId="0" applyFont="1" applyBorder="1" applyAlignment="1">
      <alignment horizontal="center" vertical="center"/>
    </xf>
    <xf numFmtId="14" fontId="0" fillId="0" borderId="3" xfId="0" applyNumberFormat="1" applyBorder="1" applyAlignment="1" applyProtection="1">
      <alignment vertical="center"/>
      <protection locked="0"/>
    </xf>
    <xf numFmtId="2" fontId="0" fillId="0" borderId="3" xfId="0" applyNumberFormat="1" applyBorder="1" applyAlignment="1" applyProtection="1">
      <alignment vertical="center"/>
      <protection locked="0"/>
    </xf>
    <xf numFmtId="168" fontId="0" fillId="0" borderId="3" xfId="0" applyNumberFormat="1" applyBorder="1" applyAlignment="1" applyProtection="1">
      <alignment vertical="center"/>
      <protection locked="0"/>
    </xf>
    <xf numFmtId="0" fontId="10" fillId="0" borderId="3" xfId="0" applyFont="1" applyBorder="1" applyAlignment="1" applyProtection="1">
      <alignment horizontal="center" vertical="center"/>
      <protection locked="0"/>
    </xf>
    <xf numFmtId="0" fontId="3" fillId="0" borderId="19" xfId="0" applyFont="1" applyBorder="1"/>
    <xf numFmtId="0" fontId="3" fillId="0" borderId="19" xfId="0" applyFont="1" applyBorder="1" applyAlignment="1">
      <alignment horizontal="center" vertical="center"/>
    </xf>
    <xf numFmtId="0" fontId="13" fillId="4" borderId="18" xfId="0" applyFont="1" applyFill="1" applyBorder="1" applyAlignment="1">
      <alignment horizontal="center"/>
    </xf>
    <xf numFmtId="0" fontId="12" fillId="0" borderId="0" xfId="0" applyFont="1" applyAlignment="1" applyProtection="1">
      <alignment horizontal="center" vertical="center"/>
      <protection locked="0"/>
    </xf>
    <xf numFmtId="164" fontId="12" fillId="9" borderId="15" xfId="0" applyNumberFormat="1" applyFont="1" applyFill="1" applyBorder="1" applyAlignment="1" applyProtection="1">
      <alignment horizontal="center"/>
      <protection locked="0"/>
    </xf>
    <xf numFmtId="164" fontId="12" fillId="9" borderId="20" xfId="0" applyNumberFormat="1" applyFont="1" applyFill="1" applyBorder="1" applyAlignment="1" applyProtection="1">
      <alignment horizontal="center"/>
      <protection locked="0"/>
    </xf>
    <xf numFmtId="0" fontId="12" fillId="0" borderId="0" xfId="0" applyFont="1" applyProtection="1">
      <protection locked="0"/>
    </xf>
    <xf numFmtId="0" fontId="12" fillId="8" borderId="16" xfId="0" applyFont="1" applyFill="1" applyBorder="1" applyAlignment="1" applyProtection="1">
      <alignment horizontal="center" vertical="center"/>
      <protection locked="0"/>
    </xf>
    <xf numFmtId="0" fontId="12" fillId="8" borderId="17" xfId="0" applyFont="1" applyFill="1" applyBorder="1" applyAlignment="1" applyProtection="1">
      <alignment horizontal="center" vertical="center"/>
      <protection locked="0"/>
    </xf>
    <xf numFmtId="0" fontId="12" fillId="0" borderId="3"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3" xfId="0" applyFont="1" applyBorder="1"/>
    <xf numFmtId="0" fontId="12" fillId="0" borderId="3" xfId="0" applyFont="1" applyBorder="1" applyAlignment="1">
      <alignment horizontal="center"/>
    </xf>
    <xf numFmtId="0" fontId="12" fillId="8" borderId="15" xfId="0" applyFont="1" applyFill="1" applyBorder="1" applyAlignment="1" applyProtection="1">
      <alignment horizontal="left" vertical="center"/>
      <protection locked="0"/>
    </xf>
    <xf numFmtId="164" fontId="12" fillId="0" borderId="0" xfId="0" applyNumberFormat="1" applyFont="1" applyAlignment="1" applyProtection="1">
      <alignment horizontal="center" vertical="center"/>
      <protection locked="0"/>
    </xf>
    <xf numFmtId="164" fontId="12" fillId="9" borderId="20" xfId="0" applyNumberFormat="1" applyFont="1" applyFill="1" applyBorder="1" applyAlignment="1">
      <alignment horizontal="center"/>
    </xf>
    <xf numFmtId="164" fontId="12" fillId="8" borderId="20" xfId="0" applyNumberFormat="1" applyFont="1" applyFill="1" applyBorder="1" applyAlignment="1" applyProtection="1">
      <alignment horizontal="center" vertical="center"/>
      <protection locked="0"/>
    </xf>
    <xf numFmtId="164" fontId="13" fillId="4" borderId="18" xfId="0" applyNumberFormat="1" applyFont="1" applyFill="1" applyBorder="1" applyAlignment="1" applyProtection="1">
      <alignment horizontal="center" vertical="center"/>
      <protection locked="0"/>
    </xf>
    <xf numFmtId="164" fontId="13" fillId="4" borderId="19" xfId="0" applyNumberFormat="1"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3" xfId="0" applyFont="1" applyBorder="1" applyAlignment="1">
      <alignment horizontal="center"/>
    </xf>
    <xf numFmtId="164" fontId="13" fillId="4" borderId="18" xfId="0" applyNumberFormat="1" applyFont="1" applyFill="1" applyBorder="1" applyAlignment="1">
      <alignment horizontal="center"/>
    </xf>
    <xf numFmtId="164" fontId="13" fillId="4" borderId="19" xfId="0" applyNumberFormat="1" applyFont="1" applyFill="1" applyBorder="1" applyAlignment="1">
      <alignment horizontal="center"/>
    </xf>
    <xf numFmtId="0" fontId="7" fillId="0" borderId="13" xfId="0" applyFont="1" applyBorder="1" applyAlignment="1" applyProtection="1">
      <alignment vertical="center"/>
      <protection locked="0"/>
    </xf>
    <xf numFmtId="164" fontId="5" fillId="8" borderId="16" xfId="0" applyNumberFormat="1"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 fillId="0" borderId="14" xfId="0" applyFont="1" applyBorder="1" applyProtection="1">
      <protection locked="0"/>
    </xf>
    <xf numFmtId="164" fontId="0" fillId="0" borderId="14" xfId="0" applyNumberFormat="1" applyBorder="1" applyAlignment="1" applyProtection="1">
      <alignment horizontal="center" vertical="center"/>
      <protection locked="0"/>
    </xf>
    <xf numFmtId="164" fontId="3" fillId="0" borderId="14" xfId="0" applyNumberFormat="1" applyFont="1" applyBorder="1" applyAlignment="1" applyProtection="1">
      <alignment horizontal="center" vertical="center"/>
      <protection locked="0"/>
    </xf>
    <xf numFmtId="0" fontId="7" fillId="0" borderId="13" xfId="0" applyFont="1" applyBorder="1" applyAlignment="1" applyProtection="1">
      <alignment horizontal="left" vertical="center"/>
      <protection locked="0"/>
    </xf>
    <xf numFmtId="10" fontId="0" fillId="0" borderId="13" xfId="0" applyNumberFormat="1" applyBorder="1" applyAlignment="1" applyProtection="1">
      <alignment horizontal="center" vertical="center"/>
      <protection locked="0"/>
    </xf>
    <xf numFmtId="0" fontId="0" fillId="0" borderId="14" xfId="0" applyBorder="1" applyAlignment="1" applyProtection="1">
      <alignment vertical="center"/>
      <protection locked="0"/>
    </xf>
    <xf numFmtId="164" fontId="12" fillId="9" borderId="16" xfId="0" applyNumberFormat="1" applyFont="1" applyFill="1" applyBorder="1" applyAlignment="1" applyProtection="1">
      <alignment horizontal="center"/>
      <protection locked="0"/>
    </xf>
    <xf numFmtId="0" fontId="2" fillId="0" borderId="13" xfId="0" applyFont="1" applyBorder="1" applyAlignment="1" applyProtection="1">
      <alignment vertical="center"/>
      <protection locked="0"/>
    </xf>
    <xf numFmtId="1" fontId="0" fillId="0" borderId="3" xfId="0" applyNumberFormat="1" applyBorder="1" applyAlignment="1" applyProtection="1">
      <alignment horizontal="center"/>
      <protection locked="0"/>
    </xf>
    <xf numFmtId="1" fontId="7" fillId="0" borderId="3" xfId="0" applyNumberFormat="1" applyFont="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0" fillId="0" borderId="13" xfId="0" applyBorder="1" applyAlignment="1" applyProtection="1">
      <alignment horizontal="left" vertical="center"/>
      <protection locked="0"/>
    </xf>
    <xf numFmtId="5" fontId="0" fillId="0" borderId="3" xfId="0" applyNumberForma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7" fillId="0" borderId="1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2" fillId="8" borderId="15" xfId="0" applyFont="1" applyFill="1" applyBorder="1" applyAlignment="1" applyProtection="1">
      <alignment vertical="center"/>
      <protection locked="0"/>
    </xf>
    <xf numFmtId="0" fontId="12" fillId="8" borderId="16" xfId="0" applyFont="1" applyFill="1" applyBorder="1" applyAlignment="1" applyProtection="1">
      <alignment vertical="center"/>
      <protection locked="0"/>
    </xf>
    <xf numFmtId="0" fontId="12" fillId="8" borderId="17" xfId="0" applyFont="1" applyFill="1" applyBorder="1" applyAlignment="1" applyProtection="1">
      <alignment vertical="center"/>
      <protection locked="0"/>
    </xf>
    <xf numFmtId="164" fontId="13" fillId="4" borderId="11" xfId="0" applyNumberFormat="1" applyFont="1" applyFill="1" applyBorder="1" applyAlignment="1" applyProtection="1">
      <alignment horizontal="center"/>
      <protection locked="0"/>
    </xf>
    <xf numFmtId="164" fontId="13" fillId="7" borderId="18" xfId="0" applyNumberFormat="1" applyFont="1" applyFill="1" applyBorder="1" applyAlignment="1" applyProtection="1">
      <alignment horizontal="center" vertical="center"/>
      <protection locked="0"/>
    </xf>
    <xf numFmtId="164" fontId="13" fillId="4" borderId="3" xfId="0" applyNumberFormat="1" applyFont="1" applyFill="1" applyBorder="1" applyAlignment="1" applyProtection="1">
      <alignment horizontal="center"/>
      <protection locked="0"/>
    </xf>
    <xf numFmtId="164" fontId="13" fillId="6" borderId="19" xfId="0" applyNumberFormat="1" applyFont="1" applyFill="1" applyBorder="1" applyAlignment="1" applyProtection="1">
      <alignment horizontal="center" vertical="center"/>
      <protection locked="0"/>
    </xf>
    <xf numFmtId="164" fontId="13" fillId="5" borderId="19" xfId="0" applyNumberFormat="1" applyFont="1" applyFill="1" applyBorder="1" applyAlignment="1" applyProtection="1">
      <alignment horizontal="center" vertical="center"/>
      <protection locked="0"/>
    </xf>
    <xf numFmtId="0" fontId="14" fillId="0" borderId="6" xfId="6" applyBorder="1" applyAlignment="1" applyProtection="1">
      <alignment vertical="center"/>
    </xf>
    <xf numFmtId="0" fontId="2" fillId="0" borderId="3" xfId="0" applyFont="1" applyBorder="1" applyProtection="1">
      <protection locked="0"/>
    </xf>
    <xf numFmtId="169" fontId="0" fillId="0" borderId="3" xfId="0" applyNumberFormat="1" applyBorder="1" applyAlignment="1" applyProtection="1">
      <alignment horizontal="center" vertical="center"/>
      <protection locked="0"/>
    </xf>
    <xf numFmtId="0" fontId="14" fillId="0" borderId="6" xfId="6" applyFill="1" applyBorder="1" applyAlignment="1" applyProtection="1"/>
    <xf numFmtId="0" fontId="7"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center" vertical="center"/>
    </xf>
    <xf numFmtId="0" fontId="7"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center"/>
    </xf>
    <xf numFmtId="14" fontId="0" fillId="0" borderId="0" xfId="0" applyNumberFormat="1" applyAlignment="1">
      <alignment horizontal="center" vertical="center"/>
    </xf>
    <xf numFmtId="14" fontId="7" fillId="0" borderId="0" xfId="0" applyNumberFormat="1" applyFont="1" applyAlignment="1">
      <alignment horizontal="center" vertical="center"/>
    </xf>
    <xf numFmtId="0" fontId="2" fillId="0" borderId="5"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1" fillId="0" borderId="0" xfId="0" applyFont="1" applyAlignment="1" applyProtection="1">
      <alignment horizontal="center"/>
      <protection locked="0"/>
    </xf>
    <xf numFmtId="0" fontId="10" fillId="0" borderId="0" xfId="0" applyFont="1" applyAlignment="1" applyProtection="1">
      <alignment horizontal="left" vertical="center"/>
      <protection locked="0"/>
    </xf>
    <xf numFmtId="0" fontId="2" fillId="0" borderId="3" xfId="0" applyFont="1" applyBorder="1" applyAlignment="1" applyProtection="1">
      <alignment horizontal="left"/>
      <protection locked="0"/>
    </xf>
    <xf numFmtId="0" fontId="7" fillId="0" borderId="0" xfId="0" applyFont="1" applyAlignment="1">
      <alignment horizontal="right"/>
    </xf>
    <xf numFmtId="0" fontId="1" fillId="0" borderId="0" xfId="0" applyFont="1" applyAlignment="1">
      <alignment horizontal="center"/>
    </xf>
    <xf numFmtId="0" fontId="7" fillId="0" borderId="0" xfId="0" applyFont="1"/>
    <xf numFmtId="0" fontId="7" fillId="0" borderId="0" xfId="0" applyFont="1" applyAlignment="1" applyProtection="1">
      <alignment horizontal="left" vertical="top" wrapText="1"/>
      <protection locked="0"/>
    </xf>
    <xf numFmtId="164" fontId="0" fillId="0" borderId="19" xfId="0" applyNumberForma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7" fillId="0" borderId="13" xfId="0" applyFont="1" applyBorder="1" applyAlignment="1" applyProtection="1">
      <alignment vertical="center"/>
      <protection locked="0"/>
    </xf>
    <xf numFmtId="0" fontId="7" fillId="0" borderId="3" xfId="0" applyFont="1" applyBorder="1" applyAlignment="1" applyProtection="1">
      <alignment vertical="center"/>
      <protection locked="0"/>
    </xf>
    <xf numFmtId="164" fontId="5" fillId="8" borderId="16" xfId="0" applyNumberFormat="1" applyFont="1" applyFill="1" applyBorder="1" applyAlignment="1" applyProtection="1">
      <alignment horizontal="center" vertical="center"/>
      <protection locked="0"/>
    </xf>
    <xf numFmtId="164" fontId="5" fillId="8" borderId="17" xfId="0" applyNumberFormat="1" applyFont="1" applyFill="1" applyBorder="1" applyAlignment="1" applyProtection="1">
      <alignment horizontal="center" vertical="center"/>
      <protection locked="0"/>
    </xf>
    <xf numFmtId="164" fontId="5" fillId="8" borderId="15" xfId="0" applyNumberFormat="1" applyFont="1" applyFill="1" applyBorder="1" applyAlignment="1" applyProtection="1">
      <alignment horizontal="center" vertical="center"/>
      <protection locked="0"/>
    </xf>
    <xf numFmtId="0" fontId="2" fillId="7" borderId="10" xfId="0" applyFont="1" applyFill="1" applyBorder="1" applyAlignment="1" applyProtection="1">
      <alignment horizontal="center" vertical="center"/>
      <protection locked="0"/>
    </xf>
    <xf numFmtId="0" fontId="3" fillId="4" borderId="11" xfId="0" applyFont="1" applyFill="1" applyBorder="1" applyProtection="1">
      <protection locked="0"/>
    </xf>
    <xf numFmtId="0" fontId="3" fillId="4" borderId="12" xfId="0" applyFont="1" applyFill="1" applyBorder="1" applyProtection="1">
      <protection locked="0"/>
    </xf>
    <xf numFmtId="0" fontId="0" fillId="0" borderId="13" xfId="0" applyBorder="1" applyAlignment="1" applyProtection="1">
      <alignment horizontal="center" vertical="center"/>
      <protection locked="0"/>
    </xf>
    <xf numFmtId="0" fontId="0" fillId="0" borderId="3" xfId="0" applyBorder="1" applyProtection="1">
      <protection locked="0"/>
    </xf>
    <xf numFmtId="0" fontId="3" fillId="0" borderId="14" xfId="0" applyFont="1" applyBorder="1" applyProtection="1">
      <protection locked="0"/>
    </xf>
    <xf numFmtId="14" fontId="2" fillId="0" borderId="16" xfId="0" applyNumberFormat="1"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164" fontId="0" fillId="0" borderId="13" xfId="0" applyNumberFormat="1" applyBorder="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164" fontId="0" fillId="0" borderId="14" xfId="0" applyNumberFormat="1" applyBorder="1" applyAlignment="1" applyProtection="1">
      <alignment horizontal="center" vertical="center"/>
      <protection locked="0"/>
    </xf>
    <xf numFmtId="164" fontId="3" fillId="0" borderId="14" xfId="0" applyNumberFormat="1" applyFont="1" applyBorder="1" applyAlignment="1" applyProtection="1">
      <alignment horizontal="center" vertical="center"/>
      <protection locked="0"/>
    </xf>
    <xf numFmtId="0" fontId="7" fillId="0" borderId="13"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10" fontId="0" fillId="0" borderId="13" xfId="0" applyNumberForma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64" fontId="0" fillId="0" borderId="3" xfId="0" applyNumberFormat="1" applyBorder="1" applyProtection="1">
      <protection locked="0"/>
    </xf>
    <xf numFmtId="164" fontId="3" fillId="0" borderId="14" xfId="0" applyNumberFormat="1" applyFont="1" applyBorder="1" applyProtection="1">
      <protection locked="0"/>
    </xf>
    <xf numFmtId="0" fontId="6" fillId="7" borderId="10" xfId="0" applyFont="1" applyFill="1" applyBorder="1" applyAlignment="1" applyProtection="1">
      <alignment horizontal="center" vertical="center"/>
      <protection locked="0"/>
    </xf>
    <xf numFmtId="0" fontId="3" fillId="0" borderId="3" xfId="0" applyFont="1" applyBorder="1" applyProtection="1">
      <protection locked="0"/>
    </xf>
    <xf numFmtId="164" fontId="12" fillId="8" borderId="15" xfId="0" applyNumberFormat="1" applyFont="1" applyFill="1" applyBorder="1" applyAlignment="1" applyProtection="1">
      <alignment horizontal="center" vertical="center"/>
      <protection locked="0"/>
    </xf>
    <xf numFmtId="0" fontId="12" fillId="9" borderId="16" xfId="0" applyFont="1" applyFill="1" applyBorder="1" applyAlignment="1" applyProtection="1">
      <alignment horizontal="center"/>
      <protection locked="0"/>
    </xf>
    <xf numFmtId="0" fontId="12" fillId="9" borderId="17" xfId="0" applyFont="1" applyFill="1" applyBorder="1" applyAlignment="1" applyProtection="1">
      <alignment horizontal="center"/>
      <protection locked="0"/>
    </xf>
    <xf numFmtId="164" fontId="0" fillId="0" borderId="6" xfId="0" applyNumberFormat="1" applyBorder="1" applyAlignment="1" applyProtection="1">
      <alignment horizontal="center" vertical="center"/>
      <protection locked="0"/>
    </xf>
    <xf numFmtId="164" fontId="0" fillId="0" borderId="25" xfId="0" applyNumberFormat="1"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3" xfId="0" applyBorder="1" applyAlignment="1" applyProtection="1">
      <alignment vertical="center"/>
      <protection locked="0"/>
    </xf>
    <xf numFmtId="0" fontId="0" fillId="0" borderId="6" xfId="0" applyBorder="1" applyAlignment="1" applyProtection="1">
      <alignment vertical="center"/>
      <protection locked="0"/>
    </xf>
    <xf numFmtId="0" fontId="0" fillId="0" borderId="25" xfId="0" applyBorder="1" applyAlignment="1" applyProtection="1">
      <alignment vertical="center"/>
      <protection locked="0"/>
    </xf>
    <xf numFmtId="0" fontId="0" fillId="0" borderId="14" xfId="0" applyBorder="1" applyAlignment="1" applyProtection="1">
      <alignment horizontal="center" vertical="center"/>
      <protection locked="0"/>
    </xf>
    <xf numFmtId="164" fontId="12" fillId="9" borderId="16" xfId="0" applyNumberFormat="1" applyFont="1" applyFill="1" applyBorder="1" applyAlignment="1" applyProtection="1">
      <alignment horizontal="center"/>
      <protection locked="0"/>
    </xf>
    <xf numFmtId="164" fontId="12" fillId="9" borderId="17" xfId="0" applyNumberFormat="1" applyFont="1" applyFill="1" applyBorder="1" applyAlignment="1" applyProtection="1">
      <alignment horizontal="center"/>
      <protection locked="0"/>
    </xf>
    <xf numFmtId="0" fontId="0" fillId="0" borderId="14" xfId="0" applyBorder="1" applyProtection="1">
      <protection locked="0"/>
    </xf>
    <xf numFmtId="0" fontId="2" fillId="7" borderId="22" xfId="0" applyFont="1" applyFill="1" applyBorder="1" applyAlignment="1" applyProtection="1">
      <alignment horizontal="center" vertical="center"/>
      <protection locked="0"/>
    </xf>
    <xf numFmtId="0" fontId="3" fillId="4" borderId="23" xfId="0" applyFont="1" applyFill="1" applyBorder="1" applyProtection="1">
      <protection locked="0"/>
    </xf>
    <xf numFmtId="0" fontId="3" fillId="4" borderId="24" xfId="0" applyFont="1" applyFill="1" applyBorder="1" applyProtection="1">
      <protection locked="0"/>
    </xf>
    <xf numFmtId="0" fontId="3" fillId="0" borderId="25" xfId="0" applyFont="1" applyBorder="1" applyProtection="1">
      <protection locked="0"/>
    </xf>
    <xf numFmtId="0" fontId="3" fillId="9" borderId="16" xfId="0" applyFont="1" applyFill="1" applyBorder="1" applyProtection="1">
      <protection locked="0"/>
    </xf>
    <xf numFmtId="0" fontId="3" fillId="9" borderId="17" xfId="0" applyFont="1" applyFill="1" applyBorder="1" applyProtection="1">
      <protection locked="0"/>
    </xf>
    <xf numFmtId="0" fontId="6" fillId="7" borderId="10" xfId="0" applyFont="1" applyFill="1" applyBorder="1" applyAlignment="1" applyProtection="1">
      <alignment horizontal="left" vertical="center"/>
      <protection locked="0"/>
    </xf>
    <xf numFmtId="0" fontId="6" fillId="7" borderId="11" xfId="0" applyFont="1" applyFill="1" applyBorder="1" applyAlignment="1" applyProtection="1">
      <alignment horizontal="left" vertical="center"/>
      <protection locked="0"/>
    </xf>
    <xf numFmtId="0" fontId="2" fillId="0" borderId="13" xfId="0" applyFont="1" applyBorder="1" applyAlignment="1" applyProtection="1">
      <alignment vertical="center"/>
      <protection locked="0"/>
    </xf>
    <xf numFmtId="0" fontId="7" fillId="0" borderId="1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64" fontId="5" fillId="8" borderId="26" xfId="0" applyNumberFormat="1" applyFont="1" applyFill="1" applyBorder="1" applyAlignment="1" applyProtection="1">
      <alignment horizontal="center" vertical="center"/>
      <protection locked="0"/>
    </xf>
    <xf numFmtId="0" fontId="3" fillId="9" borderId="27" xfId="0" applyFont="1" applyFill="1" applyBorder="1" applyProtection="1">
      <protection locked="0"/>
    </xf>
    <xf numFmtId="0" fontId="3" fillId="9" borderId="28" xfId="0" applyFont="1" applyFill="1" applyBorder="1" applyProtection="1">
      <protection locked="0"/>
    </xf>
    <xf numFmtId="164" fontId="2" fillId="6" borderId="13" xfId="0" applyNumberFormat="1" applyFont="1" applyFill="1" applyBorder="1" applyAlignment="1" applyProtection="1">
      <alignment horizontal="center" vertical="center"/>
      <protection locked="0"/>
    </xf>
    <xf numFmtId="0" fontId="3" fillId="4" borderId="3" xfId="0" applyFont="1" applyFill="1" applyBorder="1" applyProtection="1">
      <protection locked="0"/>
    </xf>
    <xf numFmtId="0" fontId="3" fillId="4" borderId="14" xfId="0" applyFont="1" applyFill="1" applyBorder="1" applyProtection="1">
      <protection locked="0"/>
    </xf>
    <xf numFmtId="164" fontId="13" fillId="6" borderId="13" xfId="0" applyNumberFormat="1" applyFont="1" applyFill="1" applyBorder="1" applyAlignment="1" applyProtection="1">
      <alignment horizontal="center" vertical="center"/>
      <protection locked="0"/>
    </xf>
    <xf numFmtId="164" fontId="13" fillId="4" borderId="3" xfId="0" applyNumberFormat="1" applyFont="1" applyFill="1" applyBorder="1" applyAlignment="1" applyProtection="1">
      <alignment horizontal="center"/>
      <protection locked="0"/>
    </xf>
    <xf numFmtId="164" fontId="13" fillId="4" borderId="14" xfId="0" applyNumberFormat="1" applyFont="1" applyFill="1" applyBorder="1" applyAlignment="1" applyProtection="1">
      <alignment horizontal="center"/>
      <protection locked="0"/>
    </xf>
    <xf numFmtId="164" fontId="13" fillId="7" borderId="10" xfId="0" applyNumberFormat="1" applyFont="1" applyFill="1" applyBorder="1" applyAlignment="1" applyProtection="1">
      <alignment horizontal="center" vertical="center"/>
      <protection locked="0"/>
    </xf>
    <xf numFmtId="0" fontId="13" fillId="4" borderId="11" xfId="0" applyFont="1" applyFill="1" applyBorder="1" applyAlignment="1" applyProtection="1">
      <alignment horizontal="center"/>
      <protection locked="0"/>
    </xf>
    <xf numFmtId="0" fontId="13" fillId="4" borderId="12" xfId="0" applyFont="1" applyFill="1" applyBorder="1" applyAlignment="1" applyProtection="1">
      <alignment horizontal="center"/>
      <protection locked="0"/>
    </xf>
    <xf numFmtId="164" fontId="13" fillId="5" borderId="13" xfId="0" applyNumberFormat="1" applyFont="1" applyFill="1" applyBorder="1" applyAlignment="1" applyProtection="1">
      <alignment horizontal="center" vertical="center"/>
      <protection locked="0"/>
    </xf>
    <xf numFmtId="164" fontId="2" fillId="5" borderId="13" xfId="0" applyNumberFormat="1" applyFont="1" applyFill="1" applyBorder="1" applyAlignment="1" applyProtection="1">
      <alignment horizontal="center" vertical="center"/>
      <protection locked="0"/>
    </xf>
    <xf numFmtId="164" fontId="2" fillId="7" borderId="10" xfId="0" applyNumberFormat="1" applyFont="1" applyFill="1" applyBorder="1" applyAlignment="1" applyProtection="1">
      <alignment horizontal="center" vertical="center"/>
      <protection locked="0"/>
    </xf>
    <xf numFmtId="0" fontId="12" fillId="9" borderId="16" xfId="0" applyFont="1" applyFill="1" applyBorder="1" applyProtection="1">
      <protection locked="0"/>
    </xf>
    <xf numFmtId="0" fontId="12" fillId="9" borderId="17" xfId="0" applyFont="1" applyFill="1" applyBorder="1" applyProtection="1">
      <protection locked="0"/>
    </xf>
    <xf numFmtId="0" fontId="0" fillId="0" borderId="14" xfId="0" applyBorder="1" applyAlignment="1" applyProtection="1">
      <alignment vertical="center"/>
      <protection locked="0"/>
    </xf>
    <xf numFmtId="14" fontId="2" fillId="0" borderId="3" xfId="0" applyNumberFormat="1" applyFont="1" applyBorder="1" applyAlignment="1" applyProtection="1">
      <alignment horizontal="center" vertical="center"/>
      <protection locked="0"/>
    </xf>
    <xf numFmtId="0" fontId="4" fillId="8" borderId="1" xfId="0" applyFont="1" applyFill="1" applyBorder="1" applyAlignment="1" applyProtection="1">
      <alignment horizontal="center" vertical="center"/>
      <protection locked="0"/>
    </xf>
    <xf numFmtId="0" fontId="3" fillId="9" borderId="2" xfId="0" applyFont="1" applyFill="1" applyBorder="1" applyProtection="1">
      <protection locked="0"/>
    </xf>
    <xf numFmtId="0" fontId="3" fillId="9" borderId="3" xfId="0" applyFont="1" applyFill="1" applyBorder="1" applyProtection="1">
      <protection locked="0"/>
    </xf>
    <xf numFmtId="0" fontId="7" fillId="0" borderId="0" xfId="0" applyFont="1" applyAlignment="1" applyProtection="1">
      <alignment horizontal="left" vertical="center"/>
      <protection locked="0"/>
    </xf>
    <xf numFmtId="0" fontId="0" fillId="0" borderId="0" xfId="0" applyProtection="1">
      <protection locked="0"/>
    </xf>
    <xf numFmtId="14" fontId="2" fillId="0" borderId="0" xfId="0" applyNumberFormat="1" applyFont="1" applyAlignment="1" applyProtection="1">
      <alignment horizontal="center" vertical="center"/>
      <protection locked="0"/>
    </xf>
    <xf numFmtId="0" fontId="2" fillId="7" borderId="11" xfId="0" applyFont="1" applyFill="1" applyBorder="1" applyAlignment="1" applyProtection="1">
      <alignment horizontal="center" vertical="center"/>
      <protection locked="0"/>
    </xf>
    <xf numFmtId="14" fontId="2" fillId="0" borderId="16" xfId="0" applyNumberFormat="1" applyFont="1" applyBorder="1" applyAlignment="1" applyProtection="1">
      <alignment horizontal="center" vertical="center" wrapText="1"/>
      <protection locked="0"/>
    </xf>
    <xf numFmtId="0" fontId="0" fillId="0" borderId="0" xfId="0" applyAlignment="1" applyProtection="1">
      <alignment horizontal="center"/>
      <protection locked="0"/>
    </xf>
  </cellXfs>
  <cellStyles count="7">
    <cellStyle name="Currency" xfId="1" builtinId="4"/>
    <cellStyle name="Currency 2" xfId="4" xr:uid="{00000000-0005-0000-0000-00002F000000}"/>
    <cellStyle name="Hyperlink" xfId="6" builtinId="8"/>
    <cellStyle name="Normal" xfId="0" builtinId="0"/>
    <cellStyle name="Normal 2" xfId="3" xr:uid="{00000000-0005-0000-0000-000030000000}"/>
    <cellStyle name="Percent" xfId="2" builtinId="5"/>
    <cellStyle name="Percent 2" xfId="5" xr:uid="{00000000-0005-0000-0000-000031000000}"/>
  </cellStyles>
  <dxfs count="34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660000"/>
      <color rgb="FFFFFF66"/>
      <color rgb="FF461111"/>
      <color rgb="FF4B1313"/>
      <color rgb="FFB24C4C"/>
      <color rgb="FF993333"/>
      <color rgb="FF7F1919"/>
      <color rgb="FF612525"/>
      <color rgb="FF5420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ANTS%20&amp;%20CONTRACTS%20DOCUMENTS\Proposals\Budgeting\Templates\Budget%20Templates\In%20Progress\PI%20BUDGET%20TEMPLATE%20(mac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dget Builder"/>
      <sheetName val="Budget"/>
      <sheetName val="Drop-Down Menu"/>
      <sheetName val="QUESTIONS"/>
      <sheetName val="Builder"/>
      <sheetName val="Travel"/>
      <sheetName val="Participant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vel.msstate.edu/mm/index.php" TargetMode="External"/><Relationship Id="rId3" Type="http://schemas.openxmlformats.org/officeDocument/2006/relationships/hyperlink" Target="https://www.dfa.ms.gov/media/o34jeuac/2020-2021-converted-rates.pdf" TargetMode="External"/><Relationship Id="rId7" Type="http://schemas.openxmlformats.org/officeDocument/2006/relationships/hyperlink" Target="https://www.travel.msstate.edu/mm/index.php" TargetMode="External"/><Relationship Id="rId2" Type="http://schemas.openxmlformats.org/officeDocument/2006/relationships/hyperlink" Target="https://www.dfa.ms.gov/media/o34jeuac/2020-2021-converted-rates.pdf" TargetMode="External"/><Relationship Id="rId1" Type="http://schemas.openxmlformats.org/officeDocument/2006/relationships/hyperlink" Target="https://www.dfa.ms.gov/media/o34jeuac/2020-2021-converted-rates.pdf" TargetMode="External"/><Relationship Id="rId6" Type="http://schemas.openxmlformats.org/officeDocument/2006/relationships/hyperlink" Target="https://www.travel.msstate.edu/mm/index.php" TargetMode="External"/><Relationship Id="rId11" Type="http://schemas.openxmlformats.org/officeDocument/2006/relationships/printerSettings" Target="../printerSettings/printerSettings2.bin"/><Relationship Id="rId5" Type="http://schemas.openxmlformats.org/officeDocument/2006/relationships/hyperlink" Target="https://www.dfa.ms.gov/media/o34jeuac/2020-2021-converted-rates.pdf" TargetMode="External"/><Relationship Id="rId10" Type="http://schemas.openxmlformats.org/officeDocument/2006/relationships/hyperlink" Target="https://www.travel.msstate.edu/mm/index.php" TargetMode="External"/><Relationship Id="rId4" Type="http://schemas.openxmlformats.org/officeDocument/2006/relationships/hyperlink" Target="https://www.dfa.ms.gov/media/o34jeuac/2020-2021-converted-rates.pdf" TargetMode="External"/><Relationship Id="rId9" Type="http://schemas.openxmlformats.org/officeDocument/2006/relationships/hyperlink" Target="https://www.travel.msstate.edu/mm/index.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A333-144C-48ED-93E7-C6A7903DF0F8}">
  <sheetPr codeName="Sheet6"/>
  <dimension ref="A6:K42"/>
  <sheetViews>
    <sheetView tabSelected="1" workbookViewId="0">
      <selection activeCell="I17" sqref="I17"/>
    </sheetView>
  </sheetViews>
  <sheetFormatPr defaultRowHeight="15" x14ac:dyDescent="0.25"/>
  <cols>
    <col min="1" max="1" width="30.7109375" customWidth="1"/>
    <col min="2" max="2" width="2.85546875" customWidth="1"/>
    <col min="4" max="4" width="12.7109375" bestFit="1" customWidth="1"/>
    <col min="5" max="5" width="11" bestFit="1" customWidth="1"/>
    <col min="6" max="6" width="11" customWidth="1"/>
    <col min="8" max="8" width="11.7109375" customWidth="1"/>
    <col min="9" max="9" width="5.7109375" customWidth="1"/>
    <col min="10" max="10" width="31.5703125" customWidth="1"/>
    <col min="11" max="11" width="2.7109375" customWidth="1"/>
  </cols>
  <sheetData>
    <row r="6" spans="1:11" ht="21" x14ac:dyDescent="0.25">
      <c r="A6" s="220" t="s">
        <v>149</v>
      </c>
      <c r="B6" s="220"/>
      <c r="C6" s="220"/>
      <c r="D6" s="220"/>
      <c r="E6" s="220"/>
      <c r="F6" s="220"/>
      <c r="G6" s="220"/>
      <c r="H6" s="220"/>
      <c r="I6" s="220"/>
      <c r="J6" s="220"/>
      <c r="K6" s="220"/>
    </row>
    <row r="7" spans="1:11" x14ac:dyDescent="0.25">
      <c r="J7" s="199" t="s">
        <v>218</v>
      </c>
    </row>
    <row r="8" spans="1:11" x14ac:dyDescent="0.25">
      <c r="A8" s="122" t="s">
        <v>13</v>
      </c>
      <c r="C8" s="221"/>
      <c r="D8" s="222"/>
      <c r="E8" s="222"/>
      <c r="F8" s="222"/>
      <c r="G8" s="222"/>
      <c r="H8" s="222"/>
      <c r="I8" s="222"/>
      <c r="J8" s="222"/>
      <c r="K8" s="222"/>
    </row>
    <row r="9" spans="1:11" x14ac:dyDescent="0.25">
      <c r="A9" s="122" t="s">
        <v>15</v>
      </c>
      <c r="C9" s="223"/>
      <c r="D9" s="223"/>
      <c r="E9" s="223"/>
      <c r="F9" s="223"/>
      <c r="G9" s="223"/>
      <c r="H9" s="223"/>
      <c r="I9" s="223"/>
      <c r="J9" s="223"/>
      <c r="K9" s="223"/>
    </row>
    <row r="10" spans="1:11" x14ac:dyDescent="0.25">
      <c r="A10" s="122" t="s">
        <v>16</v>
      </c>
      <c r="C10" s="123" t="s">
        <v>67</v>
      </c>
      <c r="D10" s="224"/>
      <c r="E10" s="224"/>
      <c r="F10" s="124"/>
      <c r="G10" s="125"/>
      <c r="H10" s="123" t="s">
        <v>68</v>
      </c>
      <c r="I10" s="225"/>
      <c r="J10" s="224"/>
      <c r="K10" s="125"/>
    </row>
    <row r="11" spans="1:11" ht="30" customHeight="1" x14ac:dyDescent="0.25">
      <c r="A11" s="121" t="s">
        <v>150</v>
      </c>
      <c r="B11" s="147"/>
      <c r="C11" s="218"/>
      <c r="D11" s="219"/>
      <c r="E11" s="219"/>
      <c r="F11" s="219"/>
      <c r="G11" s="219"/>
      <c r="H11" s="219"/>
      <c r="I11" s="219"/>
      <c r="J11" s="219"/>
      <c r="K11" s="219"/>
    </row>
    <row r="12" spans="1:11" x14ac:dyDescent="0.25">
      <c r="A12" s="122" t="s">
        <v>133</v>
      </c>
    </row>
    <row r="13" spans="1:11" x14ac:dyDescent="0.25">
      <c r="A13" s="126" t="s">
        <v>66</v>
      </c>
      <c r="C13" s="3"/>
    </row>
    <row r="14" spans="1:11" x14ac:dyDescent="0.25">
      <c r="A14" s="126" t="s">
        <v>17</v>
      </c>
      <c r="C14" s="127"/>
    </row>
    <row r="15" spans="1:11" x14ac:dyDescent="0.25">
      <c r="A15" s="126"/>
      <c r="C15" s="127"/>
    </row>
    <row r="17" spans="1:5" ht="30" x14ac:dyDescent="0.25">
      <c r="A17" s="128" t="s">
        <v>192</v>
      </c>
      <c r="C17" s="3"/>
      <c r="D17" s="5"/>
    </row>
    <row r="18" spans="1:5" x14ac:dyDescent="0.25">
      <c r="D18" s="3"/>
    </row>
    <row r="19" spans="1:5" ht="30" x14ac:dyDescent="0.25">
      <c r="A19" s="128" t="s">
        <v>193</v>
      </c>
      <c r="C19" s="3"/>
      <c r="D19" s="5"/>
    </row>
    <row r="20" spans="1:5" x14ac:dyDescent="0.25">
      <c r="D20" s="3"/>
    </row>
    <row r="21" spans="1:5" ht="30" x14ac:dyDescent="0.25">
      <c r="A21" s="128" t="s">
        <v>195</v>
      </c>
      <c r="C21" s="3"/>
      <c r="D21" s="5"/>
    </row>
    <row r="22" spans="1:5" x14ac:dyDescent="0.25">
      <c r="D22" s="3"/>
    </row>
    <row r="23" spans="1:5" ht="30" x14ac:dyDescent="0.25">
      <c r="A23" s="128" t="s">
        <v>196</v>
      </c>
      <c r="C23" s="3"/>
      <c r="D23" s="5"/>
      <c r="E23" s="145"/>
    </row>
    <row r="24" spans="1:5" x14ac:dyDescent="0.25">
      <c r="D24" s="3"/>
    </row>
    <row r="25" spans="1:5" ht="30" x14ac:dyDescent="0.25">
      <c r="A25" s="128" t="s">
        <v>197</v>
      </c>
      <c r="C25" s="3"/>
      <c r="D25" s="5"/>
    </row>
    <row r="26" spans="1:5" x14ac:dyDescent="0.25">
      <c r="D26" s="125"/>
    </row>
    <row r="27" spans="1:5" ht="30" x14ac:dyDescent="0.25">
      <c r="A27" s="128" t="s">
        <v>198</v>
      </c>
      <c r="C27" s="3"/>
      <c r="D27" s="5"/>
    </row>
    <row r="29" spans="1:5" ht="60" x14ac:dyDescent="0.25">
      <c r="A29" s="128" t="s">
        <v>203</v>
      </c>
      <c r="C29" s="3"/>
      <c r="D29" s="5"/>
    </row>
    <row r="31" spans="1:5" s="142" customFormat="1" ht="45" x14ac:dyDescent="0.25">
      <c r="A31" s="129" t="s">
        <v>199</v>
      </c>
      <c r="C31" s="4"/>
      <c r="D31" s="7"/>
    </row>
    <row r="33" spans="1:4" ht="30" x14ac:dyDescent="0.25">
      <c r="A33" s="128" t="s">
        <v>200</v>
      </c>
      <c r="C33" s="3"/>
      <c r="D33" s="5"/>
    </row>
    <row r="35" spans="1:4" ht="75" x14ac:dyDescent="0.25">
      <c r="A35" s="129" t="s">
        <v>202</v>
      </c>
      <c r="C35" s="5"/>
      <c r="D35" s="5"/>
    </row>
    <row r="36" spans="1:4" ht="30" hidden="1" x14ac:dyDescent="0.25">
      <c r="A36" s="144" t="s">
        <v>201</v>
      </c>
      <c r="C36" s="3"/>
      <c r="D36" s="5"/>
    </row>
    <row r="38" spans="1:4" ht="30" x14ac:dyDescent="0.25">
      <c r="A38" s="128" t="s">
        <v>151</v>
      </c>
      <c r="C38" s="3"/>
    </row>
    <row r="39" spans="1:4" ht="30" hidden="1" x14ac:dyDescent="0.25">
      <c r="A39" s="143" t="s">
        <v>152</v>
      </c>
      <c r="C39" s="3"/>
    </row>
    <row r="41" spans="1:4" ht="30" x14ac:dyDescent="0.25">
      <c r="A41" s="128" t="s">
        <v>189</v>
      </c>
      <c r="C41" s="3"/>
    </row>
    <row r="42" spans="1:4" ht="30" hidden="1" x14ac:dyDescent="0.25">
      <c r="A42" s="144" t="s">
        <v>190</v>
      </c>
      <c r="C42" s="3"/>
    </row>
  </sheetData>
  <mergeCells count="6">
    <mergeCell ref="C11:K11"/>
    <mergeCell ref="A6:K6"/>
    <mergeCell ref="C8:K8"/>
    <mergeCell ref="C9:K9"/>
    <mergeCell ref="D10:E10"/>
    <mergeCell ref="I10:J10"/>
  </mergeCells>
  <conditionalFormatting sqref="C12:C14">
    <cfRule type="expression" dxfId="347" priority="16">
      <formula>ISBLANK(C12)</formula>
    </cfRule>
  </conditionalFormatting>
  <conditionalFormatting sqref="C17">
    <cfRule type="expression" dxfId="346" priority="15">
      <formula>ISBLANK(C17)</formula>
    </cfRule>
  </conditionalFormatting>
  <conditionalFormatting sqref="C19">
    <cfRule type="expression" dxfId="345" priority="14">
      <formula>ISBLANK(C19)</formula>
    </cfRule>
  </conditionalFormatting>
  <conditionalFormatting sqref="C21">
    <cfRule type="expression" dxfId="344" priority="13">
      <formula>ISBLANK(C21)</formula>
    </cfRule>
  </conditionalFormatting>
  <conditionalFormatting sqref="C23">
    <cfRule type="expression" dxfId="343" priority="12">
      <formula>ISBLANK(C23)</formula>
    </cfRule>
  </conditionalFormatting>
  <conditionalFormatting sqref="C25">
    <cfRule type="expression" dxfId="342" priority="11">
      <formula>ISBLANK(C25)</formula>
    </cfRule>
  </conditionalFormatting>
  <conditionalFormatting sqref="C27">
    <cfRule type="expression" dxfId="341" priority="10">
      <formula>ISBLANK(C27)</formula>
    </cfRule>
  </conditionalFormatting>
  <conditionalFormatting sqref="C29">
    <cfRule type="expression" dxfId="340" priority="9">
      <formula>ISBLANK(C29)</formula>
    </cfRule>
  </conditionalFormatting>
  <conditionalFormatting sqref="C31">
    <cfRule type="expression" dxfId="339" priority="8">
      <formula>ISBLANK(C31)</formula>
    </cfRule>
  </conditionalFormatting>
  <conditionalFormatting sqref="C33">
    <cfRule type="expression" dxfId="338" priority="7">
      <formula>ISBLANK(C33)</formula>
    </cfRule>
  </conditionalFormatting>
  <conditionalFormatting sqref="C35:C36">
    <cfRule type="expression" dxfId="337" priority="5">
      <formula>ISBLANK(C35)</formula>
    </cfRule>
  </conditionalFormatting>
  <conditionalFormatting sqref="C38:C39">
    <cfRule type="expression" dxfId="336" priority="3">
      <formula>ISBLANK(C38)</formula>
    </cfRule>
  </conditionalFormatting>
  <conditionalFormatting sqref="C41:C42">
    <cfRule type="expression" dxfId="335" priority="1">
      <formula>ISBLANK(C41)</formula>
    </cfRule>
  </conditionalFormatting>
  <conditionalFormatting sqref="C8:K9">
    <cfRule type="expression" dxfId="334" priority="22">
      <formula>ISBLANK(C8)</formula>
    </cfRule>
  </conditionalFormatting>
  <conditionalFormatting sqref="C9:K9">
    <cfRule type="expression" dxfId="333" priority="23">
      <formula>ISBLANK(C10)</formula>
    </cfRule>
  </conditionalFormatting>
  <conditionalFormatting sqref="C11:K11">
    <cfRule type="expression" dxfId="332" priority="19">
      <formula>ISBLANK(C11)</formula>
    </cfRule>
  </conditionalFormatting>
  <conditionalFormatting sqref="D10:E10">
    <cfRule type="expression" dxfId="331" priority="21">
      <formula>ISBLANK(D10)</formula>
    </cfRule>
  </conditionalFormatting>
  <conditionalFormatting sqref="I10:J10">
    <cfRule type="expression" dxfId="330" priority="20">
      <formula>ISBLANK(I10)</formula>
    </cfRule>
  </conditionalFormatting>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10">
        <x14:dataValidation type="list" allowBlank="1" showInputMessage="1" showErrorMessage="1" xr:uid="{1FFA85D2-BDA7-4E5F-A61A-1A8F4CC85F3C}">
          <x14:formula1>
            <xm:f>'U:\GRANTS &amp; CONTRACTS DOCUMENTS\Proposals\Budgeting\Templates\Budget Templates\In Progress\[PI BUDGET TEMPLATE (macro).xlsm]Drop-Down Menu'!#REF!</xm:f>
          </x14:formula1>
          <xm:sqref>C15</xm:sqref>
        </x14:dataValidation>
        <x14:dataValidation type="list" allowBlank="1" showInputMessage="1" showErrorMessage="1" xr:uid="{DCF37921-342F-4C7E-AA18-7F19120961D6}">
          <x14:formula1>
            <xm:f>'Drop-Down Menu'!$E$2:$E$6</xm:f>
          </x14:formula1>
          <xm:sqref>C13</xm:sqref>
        </x14:dataValidation>
        <x14:dataValidation type="list" allowBlank="1" showInputMessage="1" showErrorMessage="1" xr:uid="{A002E929-477B-4673-A684-21CCA7F1E7E5}">
          <x14:formula1>
            <xm:f>'Drop-Down Menu'!$A$2:$A$7</xm:f>
          </x14:formula1>
          <xm:sqref>C14</xm:sqref>
        </x14:dataValidation>
        <x14:dataValidation type="list" allowBlank="1" showInputMessage="1" showErrorMessage="1" xr:uid="{ABF0E22A-64A3-49FC-A245-34266727C908}">
          <x14:formula1>
            <xm:f>'Drop-Down Menu'!$F$2:$F$3</xm:f>
          </x14:formula1>
          <xm:sqref>C38 C41 C35</xm:sqref>
        </x14:dataValidation>
        <x14:dataValidation type="list" allowBlank="1" showInputMessage="1" showErrorMessage="1" xr:uid="{F48E726A-C0DD-4555-8E83-5E18BEB77FAF}">
          <x14:formula1>
            <xm:f>'Drop-Down Menu'!$D$2:$D$11</xm:f>
          </x14:formula1>
          <xm:sqref>C39 C36</xm:sqref>
        </x14:dataValidation>
        <x14:dataValidation type="list" allowBlank="1" showInputMessage="1" showErrorMessage="1" xr:uid="{162D3A82-C853-4FF9-9CE6-CAA044A5ABDC}">
          <x14:formula1>
            <xm:f>'Drop-Down Menu'!$I$2:$I$30</xm:f>
          </x14:formula1>
          <xm:sqref>C42</xm:sqref>
        </x14:dataValidation>
        <x14:dataValidation type="list" allowBlank="1" showInputMessage="1" showErrorMessage="1" xr:uid="{F2D94441-E7E5-4850-AD07-134C5F498925}">
          <x14:formula1>
            <xm:f>'Drop-Down Menu'!$J$2:$J$32</xm:f>
          </x14:formula1>
          <xm:sqref>C17</xm:sqref>
        </x14:dataValidation>
        <x14:dataValidation type="list" allowBlank="1" showInputMessage="1" showErrorMessage="1" xr:uid="{A453AAAE-D067-4493-9458-B2607BEB8514}">
          <x14:formula1>
            <xm:f>'Drop-Down Menu'!$J$2:$J$7</xm:f>
          </x14:formula1>
          <xm:sqref>C19</xm:sqref>
        </x14:dataValidation>
        <x14:dataValidation type="list" allowBlank="1" showInputMessage="1" showErrorMessage="1" xr:uid="{D1D5A468-D606-42FF-BFC2-1EA0BC801990}">
          <x14:formula1>
            <xm:f>'Drop-Down Menu'!$J$2:$J$12</xm:f>
          </x14:formula1>
          <xm:sqref>C21 C23 C25 C27</xm:sqref>
        </x14:dataValidation>
        <x14:dataValidation type="list" allowBlank="1" showInputMessage="1" showErrorMessage="1" xr:uid="{91BA34AF-7D1B-44FB-B7BD-0B77416FB405}">
          <x14:formula1>
            <xm:f>'Drop-Down Menu'!$C$2:$C$12</xm:f>
          </x14:formula1>
          <xm:sqref>C29 C31 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77"/>
  <sheetViews>
    <sheetView workbookViewId="0">
      <selection activeCell="F3" sqref="F3"/>
    </sheetView>
  </sheetViews>
  <sheetFormatPr defaultColWidth="9.140625" defaultRowHeight="15" x14ac:dyDescent="0.25"/>
  <cols>
    <col min="1" max="1" width="17.85546875" style="15" bestFit="1" customWidth="1"/>
    <col min="2" max="2" width="18.140625" style="15" customWidth="1"/>
    <col min="3" max="3" width="11.7109375" style="15" customWidth="1"/>
    <col min="4" max="4" width="11.7109375" style="15" bestFit="1" customWidth="1"/>
    <col min="5" max="8" width="11.7109375" style="15" customWidth="1"/>
    <col min="9" max="16384" width="9.140625" style="15"/>
  </cols>
  <sheetData>
    <row r="1" spans="1:8" ht="18.75" x14ac:dyDescent="0.3">
      <c r="A1" s="228" t="s">
        <v>85</v>
      </c>
      <c r="B1" s="228"/>
      <c r="C1" s="228"/>
      <c r="D1" s="228"/>
      <c r="E1" s="228"/>
      <c r="F1" s="228"/>
      <c r="G1" s="228"/>
      <c r="H1" s="228"/>
    </row>
    <row r="2" spans="1:8" s="62" customFormat="1" x14ac:dyDescent="0.25">
      <c r="A2" s="61"/>
    </row>
    <row r="3" spans="1:8" s="62" customFormat="1" x14ac:dyDescent="0.25">
      <c r="A3" s="230" t="s">
        <v>88</v>
      </c>
      <c r="B3" s="230"/>
      <c r="C3" s="230"/>
      <c r="D3" s="230"/>
      <c r="E3" s="215"/>
      <c r="F3" s="63"/>
    </row>
    <row r="4" spans="1:8" s="62" customFormat="1" x14ac:dyDescent="0.25">
      <c r="A4" s="61"/>
    </row>
    <row r="5" spans="1:8" s="62" customFormat="1" hidden="1" x14ac:dyDescent="0.25">
      <c r="A5" s="229" t="s">
        <v>115</v>
      </c>
      <c r="B5" s="229"/>
      <c r="C5" s="229"/>
      <c r="D5" s="229"/>
      <c r="E5" s="229"/>
      <c r="F5" s="229"/>
      <c r="G5" s="229"/>
    </row>
    <row r="6" spans="1:8" s="62" customFormat="1" hidden="1" x14ac:dyDescent="0.25">
      <c r="A6" s="61"/>
      <c r="B6" s="61" t="s">
        <v>22</v>
      </c>
      <c r="C6" s="61" t="s">
        <v>23</v>
      </c>
      <c r="D6" s="61" t="s">
        <v>24</v>
      </c>
      <c r="E6" s="61" t="s">
        <v>25</v>
      </c>
      <c r="F6" s="61" t="s">
        <v>26</v>
      </c>
      <c r="G6" s="61" t="s">
        <v>0</v>
      </c>
    </row>
    <row r="7" spans="1:8" s="62" customFormat="1" hidden="1" x14ac:dyDescent="0.25">
      <c r="A7" s="61" t="s">
        <v>87</v>
      </c>
      <c r="B7" s="64">
        <v>0</v>
      </c>
      <c r="C7" s="64">
        <v>0</v>
      </c>
      <c r="D7" s="64">
        <v>0</v>
      </c>
      <c r="E7" s="64">
        <v>0</v>
      </c>
      <c r="F7" s="64">
        <v>0</v>
      </c>
      <c r="G7" s="65">
        <f>SUM(B7:F7)</f>
        <v>0</v>
      </c>
    </row>
    <row r="8" spans="1:8" s="62" customFormat="1" hidden="1" x14ac:dyDescent="0.25">
      <c r="A8" s="61"/>
      <c r="B8" s="64"/>
      <c r="C8" s="64"/>
      <c r="D8" s="64"/>
      <c r="E8" s="64"/>
      <c r="F8" s="64"/>
      <c r="G8" s="65"/>
    </row>
    <row r="9" spans="1:8" s="62" customFormat="1" hidden="1" x14ac:dyDescent="0.25">
      <c r="A9" s="95" t="s">
        <v>116</v>
      </c>
      <c r="B9" s="64"/>
      <c r="C9" s="64"/>
      <c r="D9" s="64"/>
      <c r="E9" s="64"/>
      <c r="F9" s="64"/>
      <c r="G9" s="65"/>
    </row>
    <row r="10" spans="1:8" s="62" customFormat="1" hidden="1" x14ac:dyDescent="0.25">
      <c r="A10" s="61"/>
      <c r="B10" s="61" t="s">
        <v>22</v>
      </c>
      <c r="C10" s="61" t="s">
        <v>23</v>
      </c>
      <c r="D10" s="61" t="s">
        <v>24</v>
      </c>
      <c r="E10" s="61" t="s">
        <v>25</v>
      </c>
      <c r="F10" s="61" t="s">
        <v>26</v>
      </c>
      <c r="G10" s="61" t="s">
        <v>0</v>
      </c>
    </row>
    <row r="11" spans="1:8" s="62" customFormat="1" hidden="1" x14ac:dyDescent="0.25">
      <c r="A11" s="61" t="s">
        <v>87</v>
      </c>
      <c r="B11" s="64">
        <v>0</v>
      </c>
      <c r="C11" s="64">
        <v>0</v>
      </c>
      <c r="D11" s="64">
        <v>0</v>
      </c>
      <c r="E11" s="64">
        <v>0</v>
      </c>
      <c r="F11" s="64">
        <v>0</v>
      </c>
      <c r="G11" s="65">
        <f>SUM(B11:F11)</f>
        <v>0</v>
      </c>
    </row>
    <row r="12" spans="1:8" s="62" customFormat="1" ht="15.75" hidden="1" thickBot="1" x14ac:dyDescent="0.3">
      <c r="A12" s="61"/>
      <c r="B12" s="64"/>
      <c r="C12" s="64"/>
      <c r="D12" s="64"/>
      <c r="E12" s="64"/>
      <c r="F12" s="64"/>
      <c r="G12" s="65"/>
    </row>
    <row r="13" spans="1:8" ht="15.75" hidden="1" thickBot="1" x14ac:dyDescent="0.3">
      <c r="A13" s="226" t="s">
        <v>108</v>
      </c>
      <c r="B13" s="227"/>
      <c r="C13" s="66" t="s">
        <v>5</v>
      </c>
      <c r="D13" s="66" t="s">
        <v>77</v>
      </c>
      <c r="E13" s="66" t="s">
        <v>79</v>
      </c>
      <c r="F13" s="66" t="s">
        <v>80</v>
      </c>
      <c r="G13" s="66" t="s">
        <v>78</v>
      </c>
      <c r="H13" s="67" t="s">
        <v>0</v>
      </c>
    </row>
    <row r="14" spans="1:8" hidden="1" x14ac:dyDescent="0.25">
      <c r="A14" s="81" t="s">
        <v>1</v>
      </c>
      <c r="B14" s="85"/>
      <c r="C14" s="86">
        <v>0</v>
      </c>
      <c r="D14" s="90"/>
      <c r="E14" s="68"/>
      <c r="F14" s="90"/>
      <c r="G14" s="68"/>
      <c r="H14" s="73">
        <f>C14*E14*G14</f>
        <v>0</v>
      </c>
    </row>
    <row r="15" spans="1:8" hidden="1" x14ac:dyDescent="0.25">
      <c r="A15" s="81" t="s">
        <v>3</v>
      </c>
      <c r="B15" s="85"/>
      <c r="C15" s="86">
        <v>0</v>
      </c>
      <c r="D15" s="68"/>
      <c r="E15" s="68"/>
      <c r="F15" s="90"/>
      <c r="G15" s="68"/>
      <c r="H15" s="73">
        <f>C15*D15*E15*G15</f>
        <v>0</v>
      </c>
    </row>
    <row r="16" spans="1:8" hidden="1" x14ac:dyDescent="0.25">
      <c r="A16" s="214" t="s">
        <v>6</v>
      </c>
      <c r="B16" s="87"/>
      <c r="C16" s="86">
        <v>0</v>
      </c>
      <c r="D16" s="88"/>
      <c r="E16" s="88"/>
      <c r="F16" s="91"/>
      <c r="G16" s="88"/>
      <c r="H16" s="74">
        <f>C16*D16*E16*G16</f>
        <v>0</v>
      </c>
    </row>
    <row r="17" spans="1:8" hidden="1" x14ac:dyDescent="0.25">
      <c r="A17" s="82" t="s">
        <v>7</v>
      </c>
      <c r="B17" s="87"/>
      <c r="C17" s="86">
        <v>0</v>
      </c>
      <c r="D17" s="88"/>
      <c r="E17" s="88"/>
      <c r="F17" s="91"/>
      <c r="G17" s="88"/>
      <c r="H17" s="74">
        <f>C17*D17*E17*G17</f>
        <v>0</v>
      </c>
    </row>
    <row r="18" spans="1:8" hidden="1" x14ac:dyDescent="0.25">
      <c r="A18" s="82" t="s">
        <v>8</v>
      </c>
      <c r="B18" s="87"/>
      <c r="C18" s="86">
        <v>0</v>
      </c>
      <c r="D18" s="92"/>
      <c r="E18" s="88"/>
      <c r="F18" s="91"/>
      <c r="G18" s="88"/>
      <c r="H18" s="75">
        <f>(C18*2)*E18*G18</f>
        <v>0</v>
      </c>
    </row>
    <row r="19" spans="1:8" hidden="1" x14ac:dyDescent="0.25">
      <c r="A19" s="83" t="s">
        <v>9</v>
      </c>
      <c r="B19" s="52"/>
      <c r="C19" s="69">
        <v>0</v>
      </c>
      <c r="D19" s="93"/>
      <c r="E19" s="93"/>
      <c r="F19" s="93"/>
      <c r="G19" s="70"/>
      <c r="H19" s="74">
        <f>C19*G19</f>
        <v>0</v>
      </c>
    </row>
    <row r="20" spans="1:8" hidden="1" x14ac:dyDescent="0.25">
      <c r="A20" s="83" t="s">
        <v>10</v>
      </c>
      <c r="B20" s="52"/>
      <c r="C20" s="69">
        <v>0</v>
      </c>
      <c r="D20" s="70"/>
      <c r="E20" s="70"/>
      <c r="F20" s="93"/>
      <c r="G20" s="70"/>
      <c r="H20" s="74">
        <f>C20*D20*E20*G20</f>
        <v>0</v>
      </c>
    </row>
    <row r="21" spans="1:8" hidden="1" x14ac:dyDescent="0.25">
      <c r="A21" s="83" t="s">
        <v>11</v>
      </c>
      <c r="B21" s="52"/>
      <c r="C21" s="69">
        <v>0</v>
      </c>
      <c r="D21" s="93"/>
      <c r="E21" s="70"/>
      <c r="F21" s="93"/>
      <c r="G21" s="70"/>
      <c r="H21" s="74">
        <f>C21*E21*G21</f>
        <v>0</v>
      </c>
    </row>
    <row r="22" spans="1:8" hidden="1" x14ac:dyDescent="0.25">
      <c r="A22" s="83" t="s">
        <v>12</v>
      </c>
      <c r="B22" s="52"/>
      <c r="C22" s="69">
        <v>0</v>
      </c>
      <c r="D22" s="70"/>
      <c r="E22" s="70"/>
      <c r="F22" s="93"/>
      <c r="G22" s="70"/>
      <c r="H22" s="74">
        <f>C22*D22*E22*G22</f>
        <v>0</v>
      </c>
    </row>
    <row r="23" spans="1:8" ht="15.75" hidden="1" thickBot="1" x14ac:dyDescent="0.3">
      <c r="A23" s="217" t="s">
        <v>2</v>
      </c>
      <c r="C23" s="216">
        <v>0.67</v>
      </c>
      <c r="D23" s="90"/>
      <c r="E23" s="68"/>
      <c r="F23" s="68"/>
      <c r="G23" s="68"/>
      <c r="H23" s="76">
        <f>ROUND(C23*E23*F23*G23,0)</f>
        <v>0</v>
      </c>
    </row>
    <row r="24" spans="1:8" ht="15.75" hidden="1" thickBot="1" x14ac:dyDescent="0.3">
      <c r="A24" s="94" t="s">
        <v>83</v>
      </c>
      <c r="B24" s="71"/>
      <c r="C24" s="72"/>
      <c r="D24" s="71"/>
      <c r="E24" s="71"/>
      <c r="F24" s="71"/>
      <c r="G24" s="71"/>
      <c r="H24" s="77">
        <f>SUM(H14:H23)</f>
        <v>0</v>
      </c>
    </row>
    <row r="25" spans="1:8" ht="15.75" hidden="1" thickBot="1" x14ac:dyDescent="0.3"/>
    <row r="26" spans="1:8" ht="15.75" hidden="1" thickBot="1" x14ac:dyDescent="0.3">
      <c r="A26" s="226" t="s">
        <v>109</v>
      </c>
      <c r="B26" s="227"/>
      <c r="C26" s="66" t="s">
        <v>5</v>
      </c>
      <c r="D26" s="66" t="s">
        <v>77</v>
      </c>
      <c r="E26" s="66"/>
      <c r="F26" s="66"/>
      <c r="G26" s="66"/>
      <c r="H26" s="67" t="s">
        <v>0</v>
      </c>
    </row>
    <row r="27" spans="1:8" hidden="1" x14ac:dyDescent="0.25">
      <c r="A27" s="81" t="s">
        <v>1</v>
      </c>
      <c r="B27" s="85"/>
      <c r="C27" s="86">
        <v>0</v>
      </c>
      <c r="D27" s="90"/>
      <c r="E27" s="68"/>
      <c r="F27" s="90"/>
      <c r="G27" s="68"/>
      <c r="H27" s="73">
        <f>C27*E27*G27</f>
        <v>0</v>
      </c>
    </row>
    <row r="28" spans="1:8" hidden="1" x14ac:dyDescent="0.25">
      <c r="A28" s="81" t="s">
        <v>3</v>
      </c>
      <c r="B28" s="85"/>
      <c r="C28" s="86">
        <v>0</v>
      </c>
      <c r="D28" s="68"/>
      <c r="E28" s="68"/>
      <c r="F28" s="90"/>
      <c r="G28" s="68"/>
      <c r="H28" s="73">
        <f>C28*D28*E28*G28</f>
        <v>0</v>
      </c>
    </row>
    <row r="29" spans="1:8" hidden="1" x14ac:dyDescent="0.25">
      <c r="A29" s="214" t="s">
        <v>6</v>
      </c>
      <c r="B29" s="87"/>
      <c r="C29" s="86">
        <v>0</v>
      </c>
      <c r="D29" s="88"/>
      <c r="E29" s="88"/>
      <c r="F29" s="91"/>
      <c r="G29" s="88"/>
      <c r="H29" s="74">
        <f>C29*D29*E29*G29</f>
        <v>0</v>
      </c>
    </row>
    <row r="30" spans="1:8" hidden="1" x14ac:dyDescent="0.25">
      <c r="A30" s="82" t="s">
        <v>7</v>
      </c>
      <c r="B30" s="87"/>
      <c r="C30" s="86">
        <v>0</v>
      </c>
      <c r="D30" s="88"/>
      <c r="E30" s="88"/>
      <c r="F30" s="91"/>
      <c r="G30" s="88"/>
      <c r="H30" s="74">
        <f>C30*D30*E30*G30</f>
        <v>0</v>
      </c>
    </row>
    <row r="31" spans="1:8" hidden="1" x14ac:dyDescent="0.25">
      <c r="A31" s="82" t="s">
        <v>8</v>
      </c>
      <c r="B31" s="87"/>
      <c r="C31" s="86">
        <v>0</v>
      </c>
      <c r="D31" s="92"/>
      <c r="E31" s="88"/>
      <c r="F31" s="91"/>
      <c r="G31" s="88"/>
      <c r="H31" s="75">
        <f>C31*E31*G31</f>
        <v>0</v>
      </c>
    </row>
    <row r="32" spans="1:8" hidden="1" x14ac:dyDescent="0.25">
      <c r="A32" s="83" t="s">
        <v>9</v>
      </c>
      <c r="B32" s="52"/>
      <c r="C32" s="69">
        <v>0</v>
      </c>
      <c r="D32" s="93"/>
      <c r="E32" s="93"/>
      <c r="F32" s="93"/>
      <c r="G32" s="70"/>
      <c r="H32" s="74">
        <f>C32*G32</f>
        <v>0</v>
      </c>
    </row>
    <row r="33" spans="1:8" hidden="1" x14ac:dyDescent="0.25">
      <c r="A33" s="83" t="s">
        <v>10</v>
      </c>
      <c r="B33" s="52"/>
      <c r="C33" s="69">
        <v>0</v>
      </c>
      <c r="D33" s="70"/>
      <c r="E33" s="70"/>
      <c r="F33" s="93"/>
      <c r="G33" s="70"/>
      <c r="H33" s="74">
        <f>C33*D33*E33*G33</f>
        <v>0</v>
      </c>
    </row>
    <row r="34" spans="1:8" hidden="1" x14ac:dyDescent="0.25">
      <c r="A34" s="83" t="s">
        <v>11</v>
      </c>
      <c r="B34" s="52"/>
      <c r="C34" s="69">
        <v>0</v>
      </c>
      <c r="D34" s="93"/>
      <c r="E34" s="70"/>
      <c r="F34" s="93"/>
      <c r="G34" s="70"/>
      <c r="H34" s="74">
        <f>C34*E34*G34</f>
        <v>0</v>
      </c>
    </row>
    <row r="35" spans="1:8" hidden="1" x14ac:dyDescent="0.25">
      <c r="A35" s="83" t="s">
        <v>12</v>
      </c>
      <c r="B35" s="52"/>
      <c r="C35" s="69">
        <v>0</v>
      </c>
      <c r="D35" s="70"/>
      <c r="E35" s="70"/>
      <c r="F35" s="93"/>
      <c r="G35" s="70"/>
      <c r="H35" s="74">
        <f>C35*D35*E35*G35</f>
        <v>0</v>
      </c>
    </row>
    <row r="36" spans="1:8" ht="15.75" hidden="1" thickBot="1" x14ac:dyDescent="0.3">
      <c r="A36" s="217" t="s">
        <v>2</v>
      </c>
      <c r="C36" s="216">
        <v>0.67</v>
      </c>
      <c r="D36" s="90"/>
      <c r="E36" s="68"/>
      <c r="F36" s="68"/>
      <c r="G36" s="68"/>
      <c r="H36" s="76">
        <f>ROUND(C36*E36*F36*G36,0)</f>
        <v>0</v>
      </c>
    </row>
    <row r="37" spans="1:8" ht="15.75" hidden="1" thickBot="1" x14ac:dyDescent="0.3">
      <c r="A37" s="94" t="s">
        <v>82</v>
      </c>
      <c r="B37" s="71"/>
      <c r="C37" s="72"/>
      <c r="D37" s="71"/>
      <c r="E37" s="71"/>
      <c r="F37" s="71"/>
      <c r="G37" s="71"/>
      <c r="H37" s="77">
        <f>SUM(H27:H36)</f>
        <v>0</v>
      </c>
    </row>
    <row r="38" spans="1:8" ht="15.75" hidden="1" thickBot="1" x14ac:dyDescent="0.3"/>
    <row r="39" spans="1:8" ht="15.75" hidden="1" thickBot="1" x14ac:dyDescent="0.3">
      <c r="A39" s="226" t="s">
        <v>110</v>
      </c>
      <c r="B39" s="227"/>
      <c r="C39" s="66" t="s">
        <v>5</v>
      </c>
      <c r="D39" s="66" t="s">
        <v>77</v>
      </c>
      <c r="E39" s="66"/>
      <c r="F39" s="66"/>
      <c r="G39" s="66"/>
      <c r="H39" s="67" t="s">
        <v>0</v>
      </c>
    </row>
    <row r="40" spans="1:8" hidden="1" x14ac:dyDescent="0.25">
      <c r="A40" s="81" t="s">
        <v>1</v>
      </c>
      <c r="B40" s="85"/>
      <c r="C40" s="86">
        <v>0</v>
      </c>
      <c r="D40" s="90"/>
      <c r="E40" s="68"/>
      <c r="F40" s="90"/>
      <c r="G40" s="68"/>
      <c r="H40" s="73">
        <f>C40*E40*G40</f>
        <v>0</v>
      </c>
    </row>
    <row r="41" spans="1:8" hidden="1" x14ac:dyDescent="0.25">
      <c r="A41" s="81" t="s">
        <v>3</v>
      </c>
      <c r="B41" s="85"/>
      <c r="C41" s="86">
        <v>0</v>
      </c>
      <c r="D41" s="68"/>
      <c r="E41" s="68"/>
      <c r="F41" s="90"/>
      <c r="G41" s="68"/>
      <c r="H41" s="73">
        <f>C41*D41*E41*G41</f>
        <v>0</v>
      </c>
    </row>
    <row r="42" spans="1:8" hidden="1" x14ac:dyDescent="0.25">
      <c r="A42" s="214" t="s">
        <v>6</v>
      </c>
      <c r="B42" s="87"/>
      <c r="C42" s="86">
        <v>0</v>
      </c>
      <c r="D42" s="88"/>
      <c r="E42" s="88"/>
      <c r="F42" s="91"/>
      <c r="G42" s="88"/>
      <c r="H42" s="74">
        <f>C42*D42*E42*G42</f>
        <v>0</v>
      </c>
    </row>
    <row r="43" spans="1:8" hidden="1" x14ac:dyDescent="0.25">
      <c r="A43" s="82" t="s">
        <v>7</v>
      </c>
      <c r="B43" s="87"/>
      <c r="C43" s="86">
        <v>0</v>
      </c>
      <c r="D43" s="88"/>
      <c r="E43" s="88"/>
      <c r="F43" s="91"/>
      <c r="G43" s="88"/>
      <c r="H43" s="74">
        <f>C43*D43*E43*G43</f>
        <v>0</v>
      </c>
    </row>
    <row r="44" spans="1:8" hidden="1" x14ac:dyDescent="0.25">
      <c r="A44" s="82" t="s">
        <v>8</v>
      </c>
      <c r="B44" s="87"/>
      <c r="C44" s="86">
        <v>0</v>
      </c>
      <c r="D44" s="92"/>
      <c r="E44" s="88"/>
      <c r="F44" s="91"/>
      <c r="G44" s="88"/>
      <c r="H44" s="75">
        <f>C44*E44*G44</f>
        <v>0</v>
      </c>
    </row>
    <row r="45" spans="1:8" hidden="1" x14ac:dyDescent="0.25">
      <c r="A45" s="83" t="s">
        <v>9</v>
      </c>
      <c r="B45" s="52"/>
      <c r="C45" s="69">
        <v>0</v>
      </c>
      <c r="D45" s="93"/>
      <c r="E45" s="93"/>
      <c r="F45" s="93"/>
      <c r="G45" s="70"/>
      <c r="H45" s="74">
        <f>C45*G45</f>
        <v>0</v>
      </c>
    </row>
    <row r="46" spans="1:8" hidden="1" x14ac:dyDescent="0.25">
      <c r="A46" s="83" t="s">
        <v>10</v>
      </c>
      <c r="B46" s="52"/>
      <c r="C46" s="69">
        <v>0</v>
      </c>
      <c r="D46" s="70"/>
      <c r="E46" s="70"/>
      <c r="F46" s="93"/>
      <c r="G46" s="70"/>
      <c r="H46" s="74">
        <f>C46*D46*E46*G46</f>
        <v>0</v>
      </c>
    </row>
    <row r="47" spans="1:8" hidden="1" x14ac:dyDescent="0.25">
      <c r="A47" s="83" t="s">
        <v>11</v>
      </c>
      <c r="B47" s="52"/>
      <c r="C47" s="69">
        <v>0</v>
      </c>
      <c r="D47" s="93"/>
      <c r="E47" s="70"/>
      <c r="F47" s="93"/>
      <c r="G47" s="70"/>
      <c r="H47" s="74">
        <f>C47*E47*G47</f>
        <v>0</v>
      </c>
    </row>
    <row r="48" spans="1:8" hidden="1" x14ac:dyDescent="0.25">
      <c r="A48" s="83" t="s">
        <v>12</v>
      </c>
      <c r="B48" s="52"/>
      <c r="C48" s="69">
        <v>0</v>
      </c>
      <c r="D48" s="70"/>
      <c r="E48" s="70"/>
      <c r="F48" s="93"/>
      <c r="G48" s="70"/>
      <c r="H48" s="74">
        <f>C48*D48*E48*G48</f>
        <v>0</v>
      </c>
    </row>
    <row r="49" spans="1:8" ht="15.75" hidden="1" thickBot="1" x14ac:dyDescent="0.3">
      <c r="A49" s="217" t="s">
        <v>2</v>
      </c>
      <c r="C49" s="216">
        <v>0.67</v>
      </c>
      <c r="D49" s="90"/>
      <c r="E49" s="68"/>
      <c r="F49" s="68"/>
      <c r="G49" s="68"/>
      <c r="H49" s="76">
        <f>ROUND(C49*E49*F49*G49,0)</f>
        <v>0</v>
      </c>
    </row>
    <row r="50" spans="1:8" ht="15.75" hidden="1" thickBot="1" x14ac:dyDescent="0.3">
      <c r="A50" s="94" t="s">
        <v>86</v>
      </c>
      <c r="B50" s="71"/>
      <c r="C50" s="72"/>
      <c r="D50" s="71"/>
      <c r="E50" s="71"/>
      <c r="F50" s="71"/>
      <c r="G50" s="71"/>
      <c r="H50" s="77">
        <f>SUM(H40:H49)</f>
        <v>0</v>
      </c>
    </row>
    <row r="51" spans="1:8" ht="15.75" hidden="1" thickBot="1" x14ac:dyDescent="0.3"/>
    <row r="52" spans="1:8" ht="15.75" hidden="1" thickBot="1" x14ac:dyDescent="0.3">
      <c r="A52" s="226" t="s">
        <v>111</v>
      </c>
      <c r="B52" s="227"/>
      <c r="C52" s="66" t="s">
        <v>5</v>
      </c>
      <c r="D52" s="66" t="s">
        <v>77</v>
      </c>
      <c r="E52" s="66"/>
      <c r="F52" s="66"/>
      <c r="G52" s="66"/>
      <c r="H52" s="67" t="s">
        <v>0</v>
      </c>
    </row>
    <row r="53" spans="1:8" hidden="1" x14ac:dyDescent="0.25">
      <c r="A53" s="81" t="s">
        <v>1</v>
      </c>
      <c r="B53" s="85"/>
      <c r="C53" s="86">
        <v>0</v>
      </c>
      <c r="D53" s="90"/>
      <c r="E53" s="68"/>
      <c r="F53" s="90"/>
      <c r="G53" s="68"/>
      <c r="H53" s="73">
        <f>C53*E53*G53</f>
        <v>0</v>
      </c>
    </row>
    <row r="54" spans="1:8" hidden="1" x14ac:dyDescent="0.25">
      <c r="A54" s="81" t="s">
        <v>3</v>
      </c>
      <c r="B54" s="85"/>
      <c r="C54" s="86">
        <v>0</v>
      </c>
      <c r="D54" s="68"/>
      <c r="E54" s="68"/>
      <c r="F54" s="90"/>
      <c r="G54" s="68"/>
      <c r="H54" s="73">
        <f>C54*D54*E54*G54</f>
        <v>0</v>
      </c>
    </row>
    <row r="55" spans="1:8" hidden="1" x14ac:dyDescent="0.25">
      <c r="A55" s="214" t="s">
        <v>6</v>
      </c>
      <c r="B55" s="87"/>
      <c r="C55" s="86">
        <v>0</v>
      </c>
      <c r="D55" s="88"/>
      <c r="E55" s="88"/>
      <c r="F55" s="91"/>
      <c r="G55" s="88"/>
      <c r="H55" s="74">
        <f>C55*D55*E55*G55</f>
        <v>0</v>
      </c>
    </row>
    <row r="56" spans="1:8" hidden="1" x14ac:dyDescent="0.25">
      <c r="A56" s="82" t="s">
        <v>7</v>
      </c>
      <c r="B56" s="87"/>
      <c r="C56" s="86">
        <v>0</v>
      </c>
      <c r="D56" s="88"/>
      <c r="E56" s="88"/>
      <c r="F56" s="91"/>
      <c r="G56" s="88"/>
      <c r="H56" s="74">
        <f>C56*D56*E56*G56</f>
        <v>0</v>
      </c>
    </row>
    <row r="57" spans="1:8" hidden="1" x14ac:dyDescent="0.25">
      <c r="A57" s="82" t="s">
        <v>8</v>
      </c>
      <c r="B57" s="87"/>
      <c r="C57" s="86">
        <v>0</v>
      </c>
      <c r="D57" s="92"/>
      <c r="E57" s="88"/>
      <c r="F57" s="91"/>
      <c r="G57" s="88"/>
      <c r="H57" s="75">
        <f>C57*E57*G57</f>
        <v>0</v>
      </c>
    </row>
    <row r="58" spans="1:8" hidden="1" x14ac:dyDescent="0.25">
      <c r="A58" s="83" t="s">
        <v>9</v>
      </c>
      <c r="B58" s="52"/>
      <c r="C58" s="69">
        <v>0</v>
      </c>
      <c r="D58" s="93"/>
      <c r="E58" s="93"/>
      <c r="F58" s="93"/>
      <c r="G58" s="70"/>
      <c r="H58" s="74">
        <f>C58*G58</f>
        <v>0</v>
      </c>
    </row>
    <row r="59" spans="1:8" hidden="1" x14ac:dyDescent="0.25">
      <c r="A59" s="83" t="s">
        <v>10</v>
      </c>
      <c r="B59" s="52"/>
      <c r="C59" s="69">
        <v>0</v>
      </c>
      <c r="D59" s="70"/>
      <c r="E59" s="70"/>
      <c r="F59" s="93"/>
      <c r="G59" s="70"/>
      <c r="H59" s="74">
        <f>C59*D59*E59*G59</f>
        <v>0</v>
      </c>
    </row>
    <row r="60" spans="1:8" hidden="1" x14ac:dyDescent="0.25">
      <c r="A60" s="83" t="s">
        <v>11</v>
      </c>
      <c r="B60" s="52"/>
      <c r="C60" s="69">
        <v>0</v>
      </c>
      <c r="D60" s="93"/>
      <c r="E60" s="70"/>
      <c r="F60" s="93"/>
      <c r="G60" s="70"/>
      <c r="H60" s="74">
        <f>C60*E60*G60</f>
        <v>0</v>
      </c>
    </row>
    <row r="61" spans="1:8" hidden="1" x14ac:dyDescent="0.25">
      <c r="A61" s="83" t="s">
        <v>12</v>
      </c>
      <c r="B61" s="52"/>
      <c r="C61" s="69">
        <v>0</v>
      </c>
      <c r="D61" s="70"/>
      <c r="E61" s="70"/>
      <c r="F61" s="93"/>
      <c r="G61" s="70"/>
      <c r="H61" s="74">
        <f>C61*D61*E61*G61</f>
        <v>0</v>
      </c>
    </row>
    <row r="62" spans="1:8" ht="15.75" hidden="1" thickBot="1" x14ac:dyDescent="0.3">
      <c r="A62" s="217" t="s">
        <v>2</v>
      </c>
      <c r="C62" s="216">
        <v>0.67</v>
      </c>
      <c r="D62" s="90"/>
      <c r="E62" s="68"/>
      <c r="F62" s="68"/>
      <c r="G62" s="68"/>
      <c r="H62" s="76">
        <f>ROUND(C62*E62*F62*G62,0)</f>
        <v>0</v>
      </c>
    </row>
    <row r="63" spans="1:8" ht="15.75" hidden="1" thickBot="1" x14ac:dyDescent="0.3">
      <c r="A63" s="94" t="s">
        <v>112</v>
      </c>
      <c r="B63" s="71"/>
      <c r="C63" s="72"/>
      <c r="D63" s="71"/>
      <c r="E63" s="71"/>
      <c r="F63" s="71"/>
      <c r="G63" s="71"/>
      <c r="H63" s="77">
        <f>SUM(H53:H62)</f>
        <v>0</v>
      </c>
    </row>
    <row r="64" spans="1:8" ht="15.75" hidden="1" thickBot="1" x14ac:dyDescent="0.3"/>
    <row r="65" spans="1:8" ht="15.75" hidden="1" thickBot="1" x14ac:dyDescent="0.3">
      <c r="A65" s="226" t="s">
        <v>114</v>
      </c>
      <c r="B65" s="227"/>
      <c r="C65" s="66" t="s">
        <v>5</v>
      </c>
      <c r="D65" s="66" t="s">
        <v>77</v>
      </c>
      <c r="E65" s="66"/>
      <c r="F65" s="66"/>
      <c r="G65" s="66"/>
      <c r="H65" s="67" t="s">
        <v>0</v>
      </c>
    </row>
    <row r="66" spans="1:8" hidden="1" x14ac:dyDescent="0.25">
      <c r="A66" s="81" t="s">
        <v>1</v>
      </c>
      <c r="B66" s="85"/>
      <c r="C66" s="86">
        <v>0</v>
      </c>
      <c r="D66" s="90"/>
      <c r="E66" s="68"/>
      <c r="F66" s="90"/>
      <c r="G66" s="68"/>
      <c r="H66" s="73">
        <f>C66*E66*G66</f>
        <v>0</v>
      </c>
    </row>
    <row r="67" spans="1:8" hidden="1" x14ac:dyDescent="0.25">
      <c r="A67" s="81" t="s">
        <v>3</v>
      </c>
      <c r="B67" s="85"/>
      <c r="C67" s="86">
        <v>0</v>
      </c>
      <c r="D67" s="68"/>
      <c r="E67" s="68"/>
      <c r="F67" s="90"/>
      <c r="G67" s="68"/>
      <c r="H67" s="73">
        <f>C67*D67*E67*G67</f>
        <v>0</v>
      </c>
    </row>
    <row r="68" spans="1:8" hidden="1" x14ac:dyDescent="0.25">
      <c r="A68" s="214" t="s">
        <v>6</v>
      </c>
      <c r="B68" s="87"/>
      <c r="C68" s="86">
        <v>0</v>
      </c>
      <c r="D68" s="88"/>
      <c r="E68" s="88"/>
      <c r="F68" s="91"/>
      <c r="G68" s="88"/>
      <c r="H68" s="74">
        <f>C68*D68*E68*G68</f>
        <v>0</v>
      </c>
    </row>
    <row r="69" spans="1:8" hidden="1" x14ac:dyDescent="0.25">
      <c r="A69" s="82" t="s">
        <v>7</v>
      </c>
      <c r="B69" s="87"/>
      <c r="C69" s="86">
        <v>0</v>
      </c>
      <c r="D69" s="88"/>
      <c r="E69" s="88"/>
      <c r="F69" s="91"/>
      <c r="G69" s="88"/>
      <c r="H69" s="74">
        <f>C69*D69*E69*G69</f>
        <v>0</v>
      </c>
    </row>
    <row r="70" spans="1:8" hidden="1" x14ac:dyDescent="0.25">
      <c r="A70" s="82" t="s">
        <v>8</v>
      </c>
      <c r="B70" s="87"/>
      <c r="C70" s="86">
        <v>0</v>
      </c>
      <c r="D70" s="92"/>
      <c r="E70" s="88"/>
      <c r="F70" s="91"/>
      <c r="G70" s="88"/>
      <c r="H70" s="75">
        <f>C70*E70*G70</f>
        <v>0</v>
      </c>
    </row>
    <row r="71" spans="1:8" hidden="1" x14ac:dyDescent="0.25">
      <c r="A71" s="83" t="s">
        <v>9</v>
      </c>
      <c r="B71" s="52"/>
      <c r="C71" s="69">
        <v>0</v>
      </c>
      <c r="D71" s="93"/>
      <c r="E71" s="93"/>
      <c r="F71" s="93"/>
      <c r="G71" s="70"/>
      <c r="H71" s="74">
        <f>C71*G71</f>
        <v>0</v>
      </c>
    </row>
    <row r="72" spans="1:8" hidden="1" x14ac:dyDescent="0.25">
      <c r="A72" s="83" t="s">
        <v>10</v>
      </c>
      <c r="B72" s="52"/>
      <c r="C72" s="69">
        <v>0</v>
      </c>
      <c r="D72" s="70"/>
      <c r="E72" s="70"/>
      <c r="F72" s="93"/>
      <c r="G72" s="70"/>
      <c r="H72" s="74">
        <f>C72*D72*E72*G72</f>
        <v>0</v>
      </c>
    </row>
    <row r="73" spans="1:8" hidden="1" x14ac:dyDescent="0.25">
      <c r="A73" s="83" t="s">
        <v>11</v>
      </c>
      <c r="B73" s="52"/>
      <c r="C73" s="69">
        <v>0</v>
      </c>
      <c r="D73" s="93"/>
      <c r="E73" s="70"/>
      <c r="F73" s="93"/>
      <c r="G73" s="70"/>
      <c r="H73" s="74">
        <f>C73*E73*G73</f>
        <v>0</v>
      </c>
    </row>
    <row r="74" spans="1:8" hidden="1" x14ac:dyDescent="0.25">
      <c r="A74" s="83" t="s">
        <v>12</v>
      </c>
      <c r="B74" s="52"/>
      <c r="C74" s="69">
        <v>0</v>
      </c>
      <c r="D74" s="70"/>
      <c r="E74" s="70"/>
      <c r="F74" s="93"/>
      <c r="G74" s="70"/>
      <c r="H74" s="74">
        <f>C74*D74*E74*G74</f>
        <v>0</v>
      </c>
    </row>
    <row r="75" spans="1:8" ht="15.75" hidden="1" thickBot="1" x14ac:dyDescent="0.3">
      <c r="A75" s="217" t="s">
        <v>2</v>
      </c>
      <c r="C75" s="216">
        <v>0.67</v>
      </c>
      <c r="D75" s="90"/>
      <c r="E75" s="68"/>
      <c r="F75" s="68"/>
      <c r="G75" s="68"/>
      <c r="H75" s="76">
        <f>ROUND(C75*E75*F75*G75,0)</f>
        <v>0</v>
      </c>
    </row>
    <row r="76" spans="1:8" ht="15.75" hidden="1" thickBot="1" x14ac:dyDescent="0.3">
      <c r="A76" s="94" t="s">
        <v>113</v>
      </c>
      <c r="B76" s="71"/>
      <c r="C76" s="72"/>
      <c r="D76" s="71"/>
      <c r="E76" s="71"/>
      <c r="F76" s="71"/>
      <c r="G76" s="71"/>
      <c r="H76" s="77">
        <f>SUM(H66:H75)</f>
        <v>0</v>
      </c>
    </row>
    <row r="77" spans="1:8" hidden="1" x14ac:dyDescent="0.25"/>
  </sheetData>
  <sheetProtection formatCells="0" formatColumns="0" formatRows="0" insertColumns="0" insertRows="0" insertHyperlinks="0" deleteColumns="0" deleteRows="0" sort="0" autoFilter="0" pivotTables="0"/>
  <mergeCells count="8">
    <mergeCell ref="A65:B65"/>
    <mergeCell ref="A1:H1"/>
    <mergeCell ref="A13:B13"/>
    <mergeCell ref="A26:B26"/>
    <mergeCell ref="A39:B39"/>
    <mergeCell ref="A52:B52"/>
    <mergeCell ref="A5:G5"/>
    <mergeCell ref="A3:D3"/>
  </mergeCells>
  <conditionalFormatting sqref="F3">
    <cfRule type="expression" dxfId="329" priority="1">
      <formula>ISBLANK(F3)</formula>
    </cfRule>
  </conditionalFormatting>
  <hyperlinks>
    <hyperlink ref="A16" r:id="rId1" xr:uid="{D697FC5D-9D7B-4C1E-A093-626D708F698B}"/>
    <hyperlink ref="A29" r:id="rId2" xr:uid="{28FFE830-48CB-4D0D-8B99-7BAB1E18763B}"/>
    <hyperlink ref="A42" r:id="rId3" xr:uid="{43333943-04A1-4261-B395-92E00CFC8B41}"/>
    <hyperlink ref="A55" r:id="rId4" xr:uid="{22F3ACB5-61F1-46E5-9602-3261DE37875F}"/>
    <hyperlink ref="A68" r:id="rId5" xr:uid="{8B6F9602-6705-4A46-8FB8-597C0B8A66FD}"/>
    <hyperlink ref="A75" r:id="rId6" xr:uid="{0B73BB47-29EE-4907-BA65-DF94F3460CD4}"/>
    <hyperlink ref="A62" r:id="rId7" xr:uid="{05B8AF77-40A4-450A-8015-86612993179F}"/>
    <hyperlink ref="A49" r:id="rId8" xr:uid="{DD45BC57-7C86-4854-8E22-E382719D6E40}"/>
    <hyperlink ref="A36" r:id="rId9" xr:uid="{7C038CBE-1BB8-4A22-8D1F-7EAA9EEF1AC5}"/>
    <hyperlink ref="A23" r:id="rId10" xr:uid="{57339214-943F-416C-B979-3CC6B55A6C81}"/>
  </hyperlinks>
  <printOptions headings="1" gridLines="1"/>
  <pageMargins left="0.25" right="0.25" top="0.75" bottom="0.75" header="0.3" footer="0.3"/>
  <pageSetup scale="92" fitToHeight="0" orientation="portrait" horizontalDpi="4294967295" verticalDpi="4294967295" r:id="rId11"/>
  <ignoredErrors>
    <ignoredError sqref="H21 H34 H47 H60 H73"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 Menu'!$F$2:$F$3</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H14"/>
  <sheetViews>
    <sheetView workbookViewId="0">
      <selection activeCell="E3" sqref="E3"/>
    </sheetView>
  </sheetViews>
  <sheetFormatPr defaultRowHeight="15" x14ac:dyDescent="0.25"/>
  <sheetData>
    <row r="1" spans="1:8" ht="18.75" x14ac:dyDescent="0.3">
      <c r="A1" s="232" t="s">
        <v>89</v>
      </c>
      <c r="B1" s="232"/>
      <c r="C1" s="232"/>
      <c r="D1" s="232"/>
      <c r="E1" s="232"/>
      <c r="F1" s="8"/>
      <c r="G1" s="8"/>
      <c r="H1" s="8"/>
    </row>
    <row r="2" spans="1:8" x14ac:dyDescent="0.25">
      <c r="A2" s="15"/>
      <c r="B2" s="15"/>
      <c r="C2" s="15"/>
      <c r="D2" s="15"/>
      <c r="E2" s="15"/>
    </row>
    <row r="3" spans="1:8" x14ac:dyDescent="0.25">
      <c r="A3" s="233" t="s">
        <v>101</v>
      </c>
      <c r="B3" s="233"/>
      <c r="C3" s="233"/>
      <c r="D3" s="233"/>
      <c r="E3" s="15"/>
    </row>
    <row r="4" spans="1:8" x14ac:dyDescent="0.25">
      <c r="A4" s="15"/>
      <c r="B4" s="15"/>
      <c r="C4" s="15"/>
      <c r="D4" s="15"/>
      <c r="E4" s="15"/>
    </row>
    <row r="5" spans="1:8" hidden="1" x14ac:dyDescent="0.25">
      <c r="A5" s="231" t="s">
        <v>90</v>
      </c>
      <c r="B5" s="231"/>
      <c r="C5" s="231"/>
      <c r="D5" s="78"/>
      <c r="E5" s="15"/>
    </row>
    <row r="6" spans="1:8" hidden="1" x14ac:dyDescent="0.25">
      <c r="A6" s="231" t="s">
        <v>91</v>
      </c>
      <c r="B6" s="231"/>
      <c r="C6" s="231"/>
      <c r="D6" s="78"/>
      <c r="E6" s="15"/>
    </row>
    <row r="7" spans="1:8" hidden="1" x14ac:dyDescent="0.25">
      <c r="A7" s="231" t="s">
        <v>92</v>
      </c>
      <c r="B7" s="231"/>
      <c r="C7" s="231"/>
      <c r="D7" s="78"/>
      <c r="E7" s="15"/>
    </row>
    <row r="8" spans="1:8" hidden="1" x14ac:dyDescent="0.25">
      <c r="A8" s="231" t="s">
        <v>93</v>
      </c>
      <c r="B8" s="231"/>
      <c r="C8" s="231"/>
      <c r="D8" s="78"/>
      <c r="E8" s="15"/>
    </row>
    <row r="9" spans="1:8" hidden="1" x14ac:dyDescent="0.25">
      <c r="A9" s="231" t="s">
        <v>94</v>
      </c>
      <c r="B9" s="231"/>
      <c r="C9" s="231"/>
      <c r="D9" s="78"/>
      <c r="E9" s="15"/>
    </row>
    <row r="10" spans="1:8" hidden="1" x14ac:dyDescent="0.25">
      <c r="A10" s="80"/>
      <c r="B10" s="80"/>
      <c r="C10" s="80"/>
      <c r="D10" s="15"/>
      <c r="E10" s="15"/>
    </row>
    <row r="11" spans="1:8" hidden="1" x14ac:dyDescent="0.25">
      <c r="A11" s="231" t="s">
        <v>95</v>
      </c>
      <c r="B11" s="231"/>
      <c r="C11" s="231"/>
      <c r="D11" s="79"/>
      <c r="E11" s="15"/>
    </row>
    <row r="12" spans="1:8" hidden="1" x14ac:dyDescent="0.25">
      <c r="A12" s="231" t="s">
        <v>96</v>
      </c>
      <c r="B12" s="231"/>
      <c r="C12" s="231"/>
      <c r="D12" s="79"/>
      <c r="E12" s="15"/>
    </row>
    <row r="13" spans="1:8" hidden="1" x14ac:dyDescent="0.25">
      <c r="A13" s="231" t="s">
        <v>97</v>
      </c>
      <c r="B13" s="231"/>
      <c r="C13" s="231"/>
      <c r="D13" s="79"/>
      <c r="E13" s="15"/>
    </row>
    <row r="14" spans="1:8" hidden="1" x14ac:dyDescent="0.25">
      <c r="A14" s="231" t="s">
        <v>98</v>
      </c>
      <c r="B14" s="231"/>
      <c r="C14" s="231"/>
      <c r="D14" s="79"/>
      <c r="E14" s="15"/>
    </row>
  </sheetData>
  <sheetProtection formatCells="0" formatColumns="0" formatRows="0" insertColumns="0" insertRows="0" insertHyperlinks="0" deleteColumns="0" deleteRows="0" sort="0" autoFilter="0" pivotTables="0"/>
  <mergeCells count="11">
    <mergeCell ref="A9:C9"/>
    <mergeCell ref="A11:C11"/>
    <mergeCell ref="A12:C12"/>
    <mergeCell ref="A13:C13"/>
    <mergeCell ref="A14:C14"/>
    <mergeCell ref="A5:C5"/>
    <mergeCell ref="A6:C6"/>
    <mergeCell ref="A7:C7"/>
    <mergeCell ref="A8:C8"/>
    <mergeCell ref="A1:E1"/>
    <mergeCell ref="A3:D3"/>
  </mergeCells>
  <conditionalFormatting sqref="D5:D9">
    <cfRule type="expression" dxfId="328" priority="6">
      <formula>ISBLANK(D5)</formula>
    </cfRule>
  </conditionalFormatting>
  <conditionalFormatting sqref="D11:D14">
    <cfRule type="expression" dxfId="327" priority="2">
      <formula>ISBLANK(D11)</formula>
    </cfRule>
  </conditionalFormatting>
  <conditionalFormatting sqref="E3">
    <cfRule type="expression" dxfId="326" priority="1">
      <formula>ISBLANK(E3)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 Menu'!$F$2:$F$3</xm:f>
          </x14:formula1>
          <xm:sqref>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V369"/>
  <sheetViews>
    <sheetView zoomScale="90" zoomScaleNormal="90" workbookViewId="0">
      <selection activeCell="B363" sqref="B363"/>
    </sheetView>
  </sheetViews>
  <sheetFormatPr defaultColWidth="14.42578125" defaultRowHeight="15" customHeight="1" x14ac:dyDescent="0.25"/>
  <cols>
    <col min="1" max="1" width="55.140625" style="15" bestFit="1" customWidth="1"/>
    <col min="2" max="2" width="8.140625" style="15" bestFit="1" customWidth="1"/>
    <col min="3" max="3" width="10.42578125" style="15" bestFit="1" customWidth="1"/>
    <col min="4" max="6" width="10.7109375" style="15" customWidth="1"/>
    <col min="7" max="7" width="7.5703125" style="15" bestFit="1" customWidth="1"/>
    <col min="8" max="8" width="8.5703125" style="15" customWidth="1"/>
    <col min="9" max="9" width="12.85546875" style="15" bestFit="1" customWidth="1"/>
    <col min="10" max="20" width="12.85546875" style="15" hidden="1" customWidth="1"/>
    <col min="21" max="21" width="7.5703125" style="15" customWidth="1"/>
    <col min="22" max="22" width="10.7109375" style="15" customWidth="1"/>
    <col min="23" max="23" width="12.85546875" style="15" customWidth="1"/>
    <col min="24" max="34" width="12.85546875" style="15" hidden="1" customWidth="1"/>
    <col min="35" max="35" width="7.5703125" style="15" customWidth="1"/>
    <col min="36" max="36" width="10.7109375" style="15" customWidth="1"/>
    <col min="37" max="37" width="12.85546875" style="15" customWidth="1"/>
    <col min="38" max="48" width="12.85546875" style="15" hidden="1" customWidth="1"/>
    <col min="49" max="49" width="7.5703125" style="15" customWidth="1"/>
    <col min="50" max="50" width="10.7109375" style="15" customWidth="1"/>
    <col min="51" max="51" width="12.85546875" style="15" customWidth="1"/>
    <col min="52" max="62" width="12.85546875" style="15" hidden="1" customWidth="1"/>
    <col min="63" max="63" width="7.5703125" style="15" customWidth="1"/>
    <col min="64" max="64" width="10.7109375" style="15" customWidth="1"/>
    <col min="65" max="65" width="12.85546875" style="15" customWidth="1"/>
    <col min="66" max="76" width="12.85546875" style="15" hidden="1" customWidth="1"/>
    <col min="77" max="77" width="12.85546875" style="15" customWidth="1"/>
    <col min="78" max="78" width="7.140625" style="15" customWidth="1"/>
    <col min="79" max="80" width="12.85546875" style="15" hidden="1" customWidth="1"/>
    <col min="81" max="81" width="7.140625" style="15" customWidth="1"/>
    <col min="82" max="111" width="12.85546875" style="15" hidden="1" customWidth="1"/>
    <col min="112" max="16384" width="14.42578125" style="15"/>
  </cols>
  <sheetData>
    <row r="1" spans="1:126" ht="18.75" x14ac:dyDescent="0.25">
      <c r="A1" s="308" t="s">
        <v>4</v>
      </c>
      <c r="B1" s="309"/>
      <c r="C1" s="309"/>
      <c r="D1" s="309"/>
      <c r="E1" s="309"/>
      <c r="F1" s="309"/>
      <c r="G1" s="309"/>
      <c r="H1" s="309"/>
      <c r="I1" s="309"/>
      <c r="J1" s="310"/>
      <c r="K1" s="310"/>
      <c r="L1" s="310"/>
      <c r="M1" s="310"/>
      <c r="N1" s="310"/>
      <c r="O1" s="310"/>
      <c r="P1" s="310"/>
      <c r="Q1" s="310"/>
      <c r="R1" s="310"/>
      <c r="S1" s="310"/>
      <c r="T1" s="310"/>
      <c r="U1" s="309"/>
      <c r="V1" s="309"/>
      <c r="W1" s="309"/>
      <c r="X1" s="310"/>
      <c r="Y1" s="310"/>
      <c r="Z1" s="310"/>
      <c r="AA1" s="310"/>
      <c r="AB1" s="310"/>
      <c r="AC1" s="310"/>
      <c r="AD1" s="310"/>
      <c r="AE1" s="310"/>
      <c r="AF1" s="310"/>
      <c r="AG1" s="310"/>
      <c r="AH1" s="310"/>
      <c r="AI1" s="309"/>
      <c r="AJ1" s="309"/>
      <c r="AK1" s="309"/>
      <c r="AL1" s="310"/>
      <c r="AM1" s="310"/>
      <c r="AN1" s="310"/>
      <c r="AO1" s="310"/>
      <c r="AP1" s="310"/>
      <c r="AQ1" s="310"/>
      <c r="AR1" s="310"/>
      <c r="AS1" s="310"/>
      <c r="AT1" s="310"/>
      <c r="AU1" s="310"/>
      <c r="AV1" s="310"/>
      <c r="AW1" s="309"/>
      <c r="AX1" s="309"/>
      <c r="AY1" s="309"/>
      <c r="AZ1" s="310"/>
      <c r="BA1" s="310"/>
      <c r="BB1" s="310"/>
      <c r="BC1" s="310"/>
      <c r="BD1" s="310"/>
      <c r="BE1" s="310"/>
      <c r="BF1" s="310"/>
      <c r="BG1" s="310"/>
      <c r="BH1" s="310"/>
      <c r="BI1" s="310"/>
      <c r="BJ1" s="310"/>
      <c r="BK1" s="309"/>
      <c r="BL1" s="309"/>
      <c r="BM1" s="309"/>
      <c r="BN1" s="310"/>
      <c r="BO1" s="310"/>
      <c r="BP1" s="310"/>
      <c r="BQ1" s="310"/>
      <c r="BR1" s="310"/>
      <c r="BS1" s="310"/>
      <c r="BT1" s="310"/>
      <c r="BU1" s="310"/>
      <c r="BV1" s="310"/>
      <c r="BW1" s="310"/>
      <c r="BX1" s="310"/>
      <c r="BY1" s="310"/>
      <c r="BZ1" s="12"/>
      <c r="CA1" s="12"/>
      <c r="CB1" s="12"/>
      <c r="CC1" s="12"/>
    </row>
    <row r="2" spans="1:126" x14ac:dyDescent="0.25">
      <c r="A2" s="199" t="str">
        <f>Builder!J7</f>
        <v>Version 04.2025</v>
      </c>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Z2" s="22"/>
      <c r="CA2" s="13"/>
      <c r="CB2" s="13"/>
      <c r="CC2" s="13"/>
    </row>
    <row r="3" spans="1:126" x14ac:dyDescent="0.25">
      <c r="A3" s="14" t="s">
        <v>13</v>
      </c>
      <c r="B3" s="311">
        <f>Builder!C8</f>
        <v>0</v>
      </c>
      <c r="C3" s="312"/>
      <c r="D3" s="312"/>
      <c r="E3" s="13"/>
      <c r="F3" s="14" t="s">
        <v>14</v>
      </c>
      <c r="G3" s="234">
        <f>Builder!C11</f>
        <v>0</v>
      </c>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112"/>
      <c r="BO3" s="112"/>
      <c r="BP3" s="112"/>
      <c r="BQ3" s="112"/>
      <c r="BR3" s="112"/>
      <c r="BS3" s="112"/>
      <c r="BT3" s="112"/>
      <c r="BU3" s="112"/>
      <c r="BV3" s="112"/>
      <c r="BW3" s="112"/>
      <c r="BX3" s="112"/>
      <c r="BZ3" s="22"/>
      <c r="CA3" s="112"/>
      <c r="CB3" s="112"/>
      <c r="CC3" s="112"/>
    </row>
    <row r="4" spans="1:126" x14ac:dyDescent="0.25">
      <c r="A4" s="14" t="s">
        <v>15</v>
      </c>
      <c r="B4" s="311">
        <f>Builder!C9</f>
        <v>0</v>
      </c>
      <c r="C4" s="312"/>
      <c r="D4" s="312"/>
      <c r="E4" s="13"/>
      <c r="F4" s="13"/>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112"/>
      <c r="BO4" s="112"/>
      <c r="BP4" s="112"/>
      <c r="BQ4" s="112"/>
      <c r="BR4" s="112"/>
      <c r="BS4" s="112"/>
      <c r="BT4" s="112"/>
      <c r="BU4" s="112"/>
      <c r="BV4" s="112"/>
      <c r="BW4" s="112"/>
      <c r="BX4" s="112"/>
      <c r="BZ4" s="12"/>
      <c r="CA4" s="112"/>
      <c r="CB4" s="112"/>
      <c r="CC4" s="112"/>
    </row>
    <row r="5" spans="1:126" x14ac:dyDescent="0.25">
      <c r="A5" s="14" t="s">
        <v>16</v>
      </c>
      <c r="B5" s="16" t="s">
        <v>67</v>
      </c>
      <c r="C5" s="17">
        <f>Builder!D10</f>
        <v>0</v>
      </c>
      <c r="D5" s="18" t="s">
        <v>68</v>
      </c>
      <c r="E5" s="19">
        <f>Builder!I10</f>
        <v>0</v>
      </c>
      <c r="F5" s="13"/>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112"/>
      <c r="BO5" s="112"/>
      <c r="BP5" s="112"/>
      <c r="BQ5" s="112"/>
      <c r="BR5" s="112"/>
      <c r="BS5" s="112"/>
      <c r="BT5" s="112"/>
      <c r="BU5" s="112"/>
      <c r="BV5" s="112"/>
      <c r="BW5" s="112"/>
      <c r="BX5" s="112"/>
      <c r="BZ5" s="12"/>
      <c r="CA5" s="112"/>
      <c r="CB5" s="112"/>
      <c r="CC5" s="112"/>
    </row>
    <row r="6" spans="1:126" x14ac:dyDescent="0.25">
      <c r="A6" s="14" t="s">
        <v>133</v>
      </c>
      <c r="B6" s="113">
        <f>Builder!C12</f>
        <v>0</v>
      </c>
      <c r="C6" s="17"/>
      <c r="E6" s="13"/>
      <c r="F6" s="13"/>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112"/>
      <c r="BO6" s="112"/>
      <c r="BP6" s="112"/>
      <c r="BQ6" s="112"/>
      <c r="BR6" s="112"/>
      <c r="BS6" s="112"/>
      <c r="BT6" s="112"/>
      <c r="BU6" s="112"/>
      <c r="BV6" s="112"/>
      <c r="BW6" s="112"/>
      <c r="BX6" s="112"/>
      <c r="BZ6" s="12"/>
      <c r="CA6" s="112"/>
      <c r="CB6" s="112"/>
      <c r="CC6" s="112"/>
    </row>
    <row r="7" spans="1:126" x14ac:dyDescent="0.25">
      <c r="A7" s="13"/>
      <c r="B7" s="13"/>
      <c r="C7" s="20"/>
      <c r="D7" s="20"/>
      <c r="E7" s="20"/>
      <c r="F7" s="20"/>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13"/>
      <c r="BO7" s="13"/>
      <c r="BP7" s="13"/>
      <c r="BQ7" s="13"/>
      <c r="BR7" s="13"/>
      <c r="BS7" s="13"/>
      <c r="BT7" s="13"/>
      <c r="BU7" s="13"/>
      <c r="BV7" s="13"/>
      <c r="BW7" s="13"/>
      <c r="BX7" s="13"/>
      <c r="BY7" s="13"/>
      <c r="BZ7" s="12"/>
      <c r="CA7" s="13"/>
      <c r="CB7" s="13"/>
      <c r="CC7" s="13"/>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row>
    <row r="8" spans="1:126" x14ac:dyDescent="0.25">
      <c r="A8" s="14" t="s">
        <v>66</v>
      </c>
      <c r="B8" s="13">
        <f>Builder!C13</f>
        <v>0</v>
      </c>
      <c r="C8" s="20"/>
      <c r="D8" s="20"/>
      <c r="E8" s="20"/>
      <c r="F8" s="20"/>
      <c r="G8" s="20"/>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2"/>
      <c r="CA8" s="13"/>
      <c r="CB8" s="13"/>
      <c r="CC8" s="13"/>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row>
    <row r="9" spans="1:126" x14ac:dyDescent="0.25">
      <c r="A9" s="14" t="s">
        <v>17</v>
      </c>
      <c r="B9" s="20">
        <f>Builder!C14</f>
        <v>0</v>
      </c>
      <c r="C9" s="13"/>
      <c r="D9" s="13"/>
      <c r="E9" s="13"/>
      <c r="F9" s="13"/>
      <c r="G9" s="313" t="s">
        <v>123</v>
      </c>
      <c r="H9" s="313"/>
      <c r="I9" s="313"/>
      <c r="J9" s="250" t="s">
        <v>148</v>
      </c>
      <c r="K9" s="250" t="s">
        <v>147</v>
      </c>
      <c r="L9" s="250"/>
      <c r="M9" s="250"/>
      <c r="N9" s="250"/>
      <c r="O9" s="250"/>
      <c r="P9" s="250"/>
      <c r="Q9" s="250"/>
      <c r="R9" s="250"/>
      <c r="S9" s="250"/>
      <c r="T9" s="250"/>
      <c r="U9" s="313" t="s">
        <v>125</v>
      </c>
      <c r="V9" s="312"/>
      <c r="W9" s="312"/>
      <c r="X9" s="250" t="s">
        <v>148</v>
      </c>
      <c r="Y9" s="307" t="s">
        <v>147</v>
      </c>
      <c r="Z9" s="307"/>
      <c r="AA9" s="307"/>
      <c r="AB9" s="307"/>
      <c r="AC9" s="307"/>
      <c r="AD9" s="307"/>
      <c r="AE9" s="307"/>
      <c r="AF9" s="307"/>
      <c r="AG9" s="307"/>
      <c r="AH9" s="307"/>
      <c r="AI9" s="313" t="s">
        <v>127</v>
      </c>
      <c r="AJ9" s="312"/>
      <c r="AK9" s="312"/>
      <c r="AL9" s="250" t="s">
        <v>148</v>
      </c>
      <c r="AM9" s="307" t="s">
        <v>147</v>
      </c>
      <c r="AN9" s="307"/>
      <c r="AO9" s="307"/>
      <c r="AP9" s="307"/>
      <c r="AQ9" s="307"/>
      <c r="AR9" s="307"/>
      <c r="AS9" s="307"/>
      <c r="AT9" s="307"/>
      <c r="AU9" s="307"/>
      <c r="AV9" s="307"/>
      <c r="AW9" s="313" t="s">
        <v>129</v>
      </c>
      <c r="AX9" s="312"/>
      <c r="AY9" s="312"/>
      <c r="AZ9" s="250" t="s">
        <v>148</v>
      </c>
      <c r="BA9" s="307" t="s">
        <v>147</v>
      </c>
      <c r="BB9" s="307"/>
      <c r="BC9" s="307"/>
      <c r="BD9" s="307"/>
      <c r="BE9" s="307"/>
      <c r="BF9" s="307"/>
      <c r="BG9" s="307"/>
      <c r="BH9" s="307"/>
      <c r="BI9" s="307"/>
      <c r="BJ9" s="307"/>
      <c r="BK9" s="313" t="s">
        <v>131</v>
      </c>
      <c r="BL9" s="312"/>
      <c r="BM9" s="312"/>
      <c r="BN9" s="250" t="s">
        <v>148</v>
      </c>
      <c r="BO9" s="307" t="s">
        <v>147</v>
      </c>
      <c r="BP9" s="307"/>
      <c r="BQ9" s="307"/>
      <c r="BR9" s="307"/>
      <c r="BS9" s="307"/>
      <c r="BT9" s="307"/>
      <c r="BU9" s="307"/>
      <c r="BV9" s="307"/>
      <c r="BW9" s="307"/>
      <c r="BX9" s="307"/>
      <c r="BY9" s="13"/>
      <c r="BZ9" s="12"/>
      <c r="CA9" s="250" t="s">
        <v>208</v>
      </c>
      <c r="CB9" s="251" t="s">
        <v>208</v>
      </c>
      <c r="CC9" s="141"/>
      <c r="CD9" s="236" t="s">
        <v>153</v>
      </c>
      <c r="CE9" s="236" t="s">
        <v>154</v>
      </c>
      <c r="CF9" s="236" t="s">
        <v>155</v>
      </c>
      <c r="CG9" s="236" t="s">
        <v>156</v>
      </c>
      <c r="CH9" s="236" t="s">
        <v>157</v>
      </c>
      <c r="CI9" s="236" t="s">
        <v>158</v>
      </c>
      <c r="CJ9" s="236" t="s">
        <v>159</v>
      </c>
      <c r="CK9" s="236" t="s">
        <v>160</v>
      </c>
      <c r="CL9" s="236" t="s">
        <v>161</v>
      </c>
      <c r="CM9" s="236" t="s">
        <v>162</v>
      </c>
      <c r="CN9" s="236" t="s">
        <v>163</v>
      </c>
      <c r="CO9" s="236" t="s">
        <v>164</v>
      </c>
      <c r="CP9" s="236" t="s">
        <v>165</v>
      </c>
      <c r="CQ9" s="236" t="s">
        <v>166</v>
      </c>
      <c r="CR9" s="236" t="s">
        <v>167</v>
      </c>
      <c r="CS9" s="236" t="s">
        <v>168</v>
      </c>
      <c r="CT9" s="236" t="s">
        <v>169</v>
      </c>
      <c r="CU9" s="236" t="s">
        <v>170</v>
      </c>
      <c r="CV9" s="236" t="s">
        <v>171</v>
      </c>
      <c r="CW9" s="236" t="s">
        <v>172</v>
      </c>
      <c r="CX9" s="236" t="s">
        <v>173</v>
      </c>
      <c r="CY9" s="236" t="s">
        <v>174</v>
      </c>
      <c r="CZ9" s="236" t="s">
        <v>175</v>
      </c>
      <c r="DA9" s="236" t="s">
        <v>176</v>
      </c>
      <c r="DB9" s="236" t="s">
        <v>177</v>
      </c>
      <c r="DC9" s="236" t="s">
        <v>178</v>
      </c>
      <c r="DD9" s="236" t="s">
        <v>179</v>
      </c>
      <c r="DE9" s="236" t="s">
        <v>180</v>
      </c>
      <c r="DF9" s="236" t="s">
        <v>181</v>
      </c>
      <c r="DG9" s="236" t="s">
        <v>182</v>
      </c>
      <c r="DH9" s="236"/>
      <c r="DI9" s="236"/>
      <c r="DJ9" s="236"/>
      <c r="DK9" s="236"/>
      <c r="DL9" s="236"/>
      <c r="DM9" s="236"/>
      <c r="DN9" s="236"/>
      <c r="DO9" s="236"/>
      <c r="DP9" s="236"/>
      <c r="DQ9" s="236"/>
      <c r="DR9" s="236"/>
      <c r="DS9" s="236"/>
      <c r="DT9" s="236"/>
      <c r="DU9" s="236"/>
      <c r="DV9" s="236"/>
    </row>
    <row r="10" spans="1:126" ht="15.75" thickBot="1" x14ac:dyDescent="0.3">
      <c r="A10" s="21"/>
      <c r="B10" s="22"/>
      <c r="C10" s="22"/>
      <c r="D10" s="22"/>
      <c r="E10" s="22"/>
      <c r="F10" s="22"/>
      <c r="G10" s="249" t="s">
        <v>124</v>
      </c>
      <c r="H10" s="249"/>
      <c r="I10" s="249"/>
      <c r="J10" s="249"/>
      <c r="K10" s="315"/>
      <c r="L10" s="315"/>
      <c r="M10" s="315"/>
      <c r="N10" s="315"/>
      <c r="O10" s="315"/>
      <c r="P10" s="315"/>
      <c r="Q10" s="315"/>
      <c r="R10" s="315"/>
      <c r="S10" s="315"/>
      <c r="T10" s="315"/>
      <c r="U10" s="307" t="s">
        <v>126</v>
      </c>
      <c r="V10" s="264"/>
      <c r="W10" s="264"/>
      <c r="X10" s="249"/>
      <c r="Y10" s="249"/>
      <c r="Z10" s="249"/>
      <c r="AA10" s="249"/>
      <c r="AB10" s="249"/>
      <c r="AC10" s="249"/>
      <c r="AD10" s="249"/>
      <c r="AE10" s="249"/>
      <c r="AF10" s="249"/>
      <c r="AG10" s="249"/>
      <c r="AH10" s="249"/>
      <c r="AI10" s="307" t="s">
        <v>128</v>
      </c>
      <c r="AJ10" s="264"/>
      <c r="AK10" s="264"/>
      <c r="AL10" s="249"/>
      <c r="AM10" s="249"/>
      <c r="AN10" s="249"/>
      <c r="AO10" s="249"/>
      <c r="AP10" s="249"/>
      <c r="AQ10" s="249"/>
      <c r="AR10" s="249"/>
      <c r="AS10" s="249"/>
      <c r="AT10" s="249"/>
      <c r="AU10" s="249"/>
      <c r="AV10" s="249"/>
      <c r="AW10" s="307" t="s">
        <v>130</v>
      </c>
      <c r="AX10" s="264"/>
      <c r="AY10" s="264"/>
      <c r="AZ10" s="249"/>
      <c r="BA10" s="249"/>
      <c r="BB10" s="249"/>
      <c r="BC10" s="249"/>
      <c r="BD10" s="249"/>
      <c r="BE10" s="249"/>
      <c r="BF10" s="249"/>
      <c r="BG10" s="249"/>
      <c r="BH10" s="249"/>
      <c r="BI10" s="249"/>
      <c r="BJ10" s="249"/>
      <c r="BK10" s="307" t="s">
        <v>132</v>
      </c>
      <c r="BL10" s="264"/>
      <c r="BM10" s="264"/>
      <c r="BN10" s="249"/>
      <c r="BO10" s="249"/>
      <c r="BP10" s="249"/>
      <c r="BQ10" s="249"/>
      <c r="BR10" s="249"/>
      <c r="BS10" s="249"/>
      <c r="BT10" s="249"/>
      <c r="BU10" s="249"/>
      <c r="BV10" s="249"/>
      <c r="BW10" s="249"/>
      <c r="BX10" s="249"/>
      <c r="BY10" s="22"/>
      <c r="BZ10" s="12"/>
      <c r="CA10" s="249"/>
      <c r="CB10" s="252"/>
      <c r="CC10" s="88"/>
      <c r="CD10" s="237"/>
      <c r="CE10" s="236"/>
      <c r="CF10" s="236"/>
      <c r="CG10" s="236"/>
      <c r="CH10" s="236"/>
      <c r="CI10" s="236"/>
      <c r="CJ10" s="236"/>
      <c r="CK10" s="236"/>
      <c r="CL10" s="236"/>
      <c r="CM10" s="236"/>
      <c r="CN10" s="236"/>
      <c r="CO10" s="236"/>
      <c r="CP10" s="236"/>
      <c r="CQ10" s="236"/>
      <c r="CR10" s="236"/>
      <c r="CS10" s="236"/>
      <c r="CT10" s="236"/>
      <c r="CU10" s="236"/>
      <c r="CV10" s="236"/>
      <c r="CW10" s="236"/>
      <c r="CX10" s="236"/>
      <c r="CY10" s="236"/>
      <c r="CZ10" s="236"/>
      <c r="DA10" s="236"/>
      <c r="DB10" s="236"/>
      <c r="DC10" s="236"/>
      <c r="DD10" s="236"/>
      <c r="DE10" s="236"/>
      <c r="DF10" s="236"/>
      <c r="DG10" s="236"/>
      <c r="DH10" s="236"/>
      <c r="DI10" s="236"/>
      <c r="DJ10" s="236"/>
      <c r="DK10" s="236"/>
      <c r="DL10" s="236"/>
      <c r="DM10" s="236"/>
      <c r="DN10" s="236"/>
      <c r="DO10" s="236"/>
      <c r="DP10" s="236"/>
      <c r="DQ10" s="236"/>
      <c r="DR10" s="236"/>
      <c r="DS10" s="236"/>
      <c r="DT10" s="236"/>
      <c r="DU10" s="236"/>
      <c r="DV10" s="236"/>
    </row>
    <row r="11" spans="1:126" ht="30" hidden="1" x14ac:dyDescent="0.25">
      <c r="A11" s="23" t="s">
        <v>18</v>
      </c>
      <c r="B11" s="24"/>
      <c r="C11" s="24"/>
      <c r="D11" s="25" t="s">
        <v>19</v>
      </c>
      <c r="E11" s="25" t="s">
        <v>20</v>
      </c>
      <c r="F11" s="26"/>
      <c r="G11" s="314" t="s">
        <v>21</v>
      </c>
      <c r="H11" s="244"/>
      <c r="I11" s="26" t="s">
        <v>22</v>
      </c>
      <c r="J11" s="24" t="s">
        <v>136</v>
      </c>
      <c r="K11" s="24" t="s">
        <v>137</v>
      </c>
      <c r="L11" s="24" t="s">
        <v>138</v>
      </c>
      <c r="M11" s="24" t="s">
        <v>139</v>
      </c>
      <c r="N11" s="24" t="s">
        <v>140</v>
      </c>
      <c r="O11" s="24" t="s">
        <v>141</v>
      </c>
      <c r="P11" s="24" t="s">
        <v>142</v>
      </c>
      <c r="Q11" s="24" t="s">
        <v>143</v>
      </c>
      <c r="R11" s="24" t="s">
        <v>144</v>
      </c>
      <c r="S11" s="24" t="s">
        <v>145</v>
      </c>
      <c r="T11" s="24" t="s">
        <v>146</v>
      </c>
      <c r="U11" s="243" t="s">
        <v>21</v>
      </c>
      <c r="V11" s="244"/>
      <c r="W11" s="26" t="s">
        <v>23</v>
      </c>
      <c r="X11" s="24" t="s">
        <v>136</v>
      </c>
      <c r="Y11" s="24" t="s">
        <v>137</v>
      </c>
      <c r="Z11" s="24" t="s">
        <v>138</v>
      </c>
      <c r="AA11" s="24" t="s">
        <v>139</v>
      </c>
      <c r="AB11" s="24" t="s">
        <v>140</v>
      </c>
      <c r="AC11" s="24" t="s">
        <v>141</v>
      </c>
      <c r="AD11" s="24" t="s">
        <v>142</v>
      </c>
      <c r="AE11" s="24" t="s">
        <v>143</v>
      </c>
      <c r="AF11" s="24" t="s">
        <v>144</v>
      </c>
      <c r="AG11" s="24" t="s">
        <v>145</v>
      </c>
      <c r="AH11" s="24" t="s">
        <v>146</v>
      </c>
      <c r="AI11" s="243" t="s">
        <v>21</v>
      </c>
      <c r="AJ11" s="244"/>
      <c r="AK11" s="26" t="s">
        <v>24</v>
      </c>
      <c r="AL11" s="24" t="s">
        <v>136</v>
      </c>
      <c r="AM11" s="24" t="s">
        <v>137</v>
      </c>
      <c r="AN11" s="24" t="s">
        <v>138</v>
      </c>
      <c r="AO11" s="24" t="s">
        <v>139</v>
      </c>
      <c r="AP11" s="24" t="s">
        <v>140</v>
      </c>
      <c r="AQ11" s="24" t="s">
        <v>141</v>
      </c>
      <c r="AR11" s="24" t="s">
        <v>142</v>
      </c>
      <c r="AS11" s="24" t="s">
        <v>143</v>
      </c>
      <c r="AT11" s="24" t="s">
        <v>144</v>
      </c>
      <c r="AU11" s="24" t="s">
        <v>145</v>
      </c>
      <c r="AV11" s="24" t="s">
        <v>146</v>
      </c>
      <c r="AW11" s="243" t="s">
        <v>21</v>
      </c>
      <c r="AX11" s="244"/>
      <c r="AY11" s="26" t="s">
        <v>25</v>
      </c>
      <c r="AZ11" s="24" t="s">
        <v>136</v>
      </c>
      <c r="BA11" s="24" t="s">
        <v>137</v>
      </c>
      <c r="BB11" s="24" t="s">
        <v>138</v>
      </c>
      <c r="BC11" s="24" t="s">
        <v>139</v>
      </c>
      <c r="BD11" s="24" t="s">
        <v>140</v>
      </c>
      <c r="BE11" s="24" t="s">
        <v>141</v>
      </c>
      <c r="BF11" s="24" t="s">
        <v>142</v>
      </c>
      <c r="BG11" s="24" t="s">
        <v>143</v>
      </c>
      <c r="BH11" s="24" t="s">
        <v>144</v>
      </c>
      <c r="BI11" s="24" t="s">
        <v>145</v>
      </c>
      <c r="BJ11" s="24" t="s">
        <v>146</v>
      </c>
      <c r="BK11" s="243" t="s">
        <v>21</v>
      </c>
      <c r="BL11" s="244"/>
      <c r="BM11" s="26" t="s">
        <v>26</v>
      </c>
      <c r="BN11" s="24" t="s">
        <v>136</v>
      </c>
      <c r="BO11" s="24" t="s">
        <v>137</v>
      </c>
      <c r="BP11" s="24" t="s">
        <v>138</v>
      </c>
      <c r="BQ11" s="24" t="s">
        <v>139</v>
      </c>
      <c r="BR11" s="24" t="s">
        <v>140</v>
      </c>
      <c r="BS11" s="24" t="s">
        <v>141</v>
      </c>
      <c r="BT11" s="24" t="s">
        <v>142</v>
      </c>
      <c r="BU11" s="24" t="s">
        <v>143</v>
      </c>
      <c r="BV11" s="24" t="s">
        <v>144</v>
      </c>
      <c r="BW11" s="24" t="s">
        <v>145</v>
      </c>
      <c r="BX11" s="24" t="s">
        <v>146</v>
      </c>
      <c r="BY11" s="98" t="s">
        <v>0</v>
      </c>
      <c r="BZ11" s="12"/>
      <c r="CA11" s="111" t="s">
        <v>136</v>
      </c>
      <c r="CB11" s="98" t="s">
        <v>147</v>
      </c>
      <c r="CC11" s="28"/>
      <c r="CD11" s="130" t="s">
        <v>183</v>
      </c>
      <c r="CE11" s="130" t="s">
        <v>183</v>
      </c>
      <c r="CF11" s="130" t="s">
        <v>183</v>
      </c>
      <c r="CG11" s="130" t="s">
        <v>183</v>
      </c>
      <c r="CH11" s="130" t="s">
        <v>183</v>
      </c>
      <c r="CI11" s="130" t="s">
        <v>183</v>
      </c>
      <c r="CJ11" s="130" t="s">
        <v>183</v>
      </c>
      <c r="CK11" s="130" t="s">
        <v>183</v>
      </c>
      <c r="CL11" s="130" t="s">
        <v>183</v>
      </c>
      <c r="CM11" s="130" t="s">
        <v>183</v>
      </c>
      <c r="CN11" s="130" t="s">
        <v>183</v>
      </c>
      <c r="CO11" s="130" t="s">
        <v>183</v>
      </c>
      <c r="CP11" s="130" t="s">
        <v>183</v>
      </c>
      <c r="CQ11" s="130" t="s">
        <v>183</v>
      </c>
      <c r="CR11" s="130" t="s">
        <v>183</v>
      </c>
      <c r="CS11" s="130" t="s">
        <v>183</v>
      </c>
      <c r="CT11" s="130" t="s">
        <v>183</v>
      </c>
      <c r="CU11" s="130" t="s">
        <v>183</v>
      </c>
      <c r="CV11" s="130" t="s">
        <v>183</v>
      </c>
      <c r="CW11" s="130" t="s">
        <v>183</v>
      </c>
      <c r="CX11" s="130" t="s">
        <v>183</v>
      </c>
      <c r="CY11" s="130" t="s">
        <v>183</v>
      </c>
      <c r="CZ11" s="130" t="s">
        <v>183</v>
      </c>
      <c r="DA11" s="130" t="s">
        <v>183</v>
      </c>
      <c r="DB11" s="130" t="s">
        <v>183</v>
      </c>
      <c r="DC11" s="130" t="s">
        <v>183</v>
      </c>
      <c r="DD11" s="130" t="s">
        <v>183</v>
      </c>
      <c r="DE11" s="130" t="s">
        <v>183</v>
      </c>
      <c r="DF11" s="130" t="s">
        <v>183</v>
      </c>
      <c r="DG11" s="130" t="s">
        <v>183</v>
      </c>
    </row>
    <row r="12" spans="1:126" hidden="1" x14ac:dyDescent="0.25">
      <c r="A12" s="27"/>
      <c r="B12" s="28"/>
      <c r="C12" s="28"/>
      <c r="D12" s="28"/>
      <c r="E12" s="28"/>
      <c r="F12" s="29"/>
      <c r="G12" s="28"/>
      <c r="H12" s="28"/>
      <c r="I12" s="29"/>
      <c r="J12" s="28"/>
      <c r="K12" s="28"/>
      <c r="L12" s="28"/>
      <c r="M12" s="28"/>
      <c r="N12" s="28"/>
      <c r="O12" s="28"/>
      <c r="P12" s="28"/>
      <c r="Q12" s="28"/>
      <c r="R12" s="28"/>
      <c r="S12" s="28"/>
      <c r="T12" s="28"/>
      <c r="U12" s="109"/>
      <c r="V12" s="28"/>
      <c r="W12" s="29"/>
      <c r="X12" s="28"/>
      <c r="Y12" s="28"/>
      <c r="Z12" s="28"/>
      <c r="AA12" s="28"/>
      <c r="AB12" s="28"/>
      <c r="AC12" s="28"/>
      <c r="AD12" s="28"/>
      <c r="AE12" s="28"/>
      <c r="AF12" s="28"/>
      <c r="AG12" s="28"/>
      <c r="AH12" s="28"/>
      <c r="AI12" s="109"/>
      <c r="AJ12" s="28"/>
      <c r="AK12" s="29"/>
      <c r="AL12" s="28"/>
      <c r="AM12" s="28"/>
      <c r="AN12" s="28"/>
      <c r="AO12" s="28"/>
      <c r="AP12" s="28"/>
      <c r="AQ12" s="28"/>
      <c r="AR12" s="28"/>
      <c r="AS12" s="28"/>
      <c r="AT12" s="28"/>
      <c r="AU12" s="28"/>
      <c r="AV12" s="28"/>
      <c r="AW12" s="109"/>
      <c r="AX12" s="28"/>
      <c r="AY12" s="29"/>
      <c r="AZ12" s="28"/>
      <c r="BA12" s="28"/>
      <c r="BB12" s="28"/>
      <c r="BC12" s="28"/>
      <c r="BD12" s="28"/>
      <c r="BE12" s="28"/>
      <c r="BF12" s="28"/>
      <c r="BG12" s="28"/>
      <c r="BH12" s="28"/>
      <c r="BI12" s="28"/>
      <c r="BJ12" s="28"/>
      <c r="BK12" s="109"/>
      <c r="BL12" s="28"/>
      <c r="BM12" s="29"/>
      <c r="BN12" s="28"/>
      <c r="BO12" s="28"/>
      <c r="BP12" s="28"/>
      <c r="BQ12" s="28"/>
      <c r="BR12" s="28"/>
      <c r="BS12" s="28"/>
      <c r="BT12" s="28"/>
      <c r="BU12" s="28"/>
      <c r="BV12" s="28"/>
      <c r="BW12" s="28"/>
      <c r="BX12" s="28"/>
      <c r="BY12" s="149"/>
      <c r="BZ12" s="12"/>
      <c r="CA12" s="109"/>
      <c r="CB12" s="149"/>
      <c r="CC12" s="28"/>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row>
    <row r="13" spans="1:126" hidden="1" x14ac:dyDescent="0.25">
      <c r="A13" s="186" t="s">
        <v>27</v>
      </c>
      <c r="B13" s="87"/>
      <c r="C13" s="86"/>
      <c r="D13" s="86">
        <v>0</v>
      </c>
      <c r="E13" s="88"/>
      <c r="F13" s="41"/>
      <c r="G13" s="30" t="s">
        <v>28</v>
      </c>
      <c r="H13" s="31">
        <v>0</v>
      </c>
      <c r="I13" s="190">
        <f>IF($E13&gt;0,ROUND(((($D13/$E13)*H13)),0),0)</f>
        <v>0</v>
      </c>
      <c r="J13" s="86">
        <v>0</v>
      </c>
      <c r="K13" s="86">
        <v>0</v>
      </c>
      <c r="L13" s="86">
        <v>0</v>
      </c>
      <c r="M13" s="86">
        <v>0</v>
      </c>
      <c r="N13" s="86">
        <v>0</v>
      </c>
      <c r="O13" s="86">
        <v>0</v>
      </c>
      <c r="P13" s="86">
        <v>0</v>
      </c>
      <c r="Q13" s="86">
        <v>0</v>
      </c>
      <c r="R13" s="86">
        <v>0</v>
      </c>
      <c r="S13" s="86">
        <v>0</v>
      </c>
      <c r="T13" s="86">
        <v>0</v>
      </c>
      <c r="U13" s="193" t="s">
        <v>28</v>
      </c>
      <c r="V13" s="31">
        <v>0</v>
      </c>
      <c r="W13" s="190">
        <f>IF($E13&gt;0,ROUND(((($D13/$E13)*V13)*((1+$B$9)^(RIGHT(W$11,2)-1))),0),0)</f>
        <v>0</v>
      </c>
      <c r="X13" s="86">
        <v>0</v>
      </c>
      <c r="Y13" s="86">
        <v>0</v>
      </c>
      <c r="Z13" s="86">
        <v>0</v>
      </c>
      <c r="AA13" s="86">
        <v>0</v>
      </c>
      <c r="AB13" s="86">
        <v>0</v>
      </c>
      <c r="AC13" s="86">
        <v>0</v>
      </c>
      <c r="AD13" s="86">
        <v>0</v>
      </c>
      <c r="AE13" s="86">
        <v>0</v>
      </c>
      <c r="AF13" s="86">
        <v>0</v>
      </c>
      <c r="AG13" s="86">
        <v>0</v>
      </c>
      <c r="AH13" s="86">
        <v>0</v>
      </c>
      <c r="AI13" s="193" t="s">
        <v>28</v>
      </c>
      <c r="AJ13" s="31">
        <v>0</v>
      </c>
      <c r="AK13" s="190">
        <f>IF($E13&gt;0,ROUND(((($D13/$E13)*AJ13)*((1+$B$9)^(RIGHT(AK$11,2)-1))),0),0)</f>
        <v>0</v>
      </c>
      <c r="AL13" s="86">
        <v>0</v>
      </c>
      <c r="AM13" s="86">
        <v>0</v>
      </c>
      <c r="AN13" s="86">
        <v>0</v>
      </c>
      <c r="AO13" s="86">
        <v>0</v>
      </c>
      <c r="AP13" s="86">
        <v>0</v>
      </c>
      <c r="AQ13" s="86">
        <v>0</v>
      </c>
      <c r="AR13" s="86">
        <v>0</v>
      </c>
      <c r="AS13" s="86">
        <v>0</v>
      </c>
      <c r="AT13" s="86">
        <v>0</v>
      </c>
      <c r="AU13" s="86">
        <v>0</v>
      </c>
      <c r="AV13" s="86">
        <v>0</v>
      </c>
      <c r="AW13" s="193" t="s">
        <v>28</v>
      </c>
      <c r="AX13" s="31">
        <v>0</v>
      </c>
      <c r="AY13" s="190">
        <f>IF($E13&gt;0,ROUND(((($D13/$E13)*AX13)*((1+$B$9)^(RIGHT(AY$11,2)-1))),0),0)</f>
        <v>0</v>
      </c>
      <c r="AZ13" s="86">
        <v>0</v>
      </c>
      <c r="BA13" s="86">
        <v>0</v>
      </c>
      <c r="BB13" s="86">
        <v>0</v>
      </c>
      <c r="BC13" s="86">
        <v>0</v>
      </c>
      <c r="BD13" s="86">
        <v>0</v>
      </c>
      <c r="BE13" s="86">
        <v>0</v>
      </c>
      <c r="BF13" s="86">
        <v>0</v>
      </c>
      <c r="BG13" s="86">
        <v>0</v>
      </c>
      <c r="BH13" s="86">
        <v>0</v>
      </c>
      <c r="BI13" s="86">
        <v>0</v>
      </c>
      <c r="BJ13" s="86">
        <v>0</v>
      </c>
      <c r="BK13" s="193" t="s">
        <v>28</v>
      </c>
      <c r="BL13" s="31">
        <v>0</v>
      </c>
      <c r="BM13" s="190">
        <f>IF($E13&gt;0,ROUND(((($D13/$E13)*BL13)*((1+$B$9)^(RIGHT(BM$11,2)-1))),0),0)</f>
        <v>0</v>
      </c>
      <c r="BN13" s="86">
        <v>0</v>
      </c>
      <c r="BO13" s="86">
        <v>0</v>
      </c>
      <c r="BP13" s="86">
        <v>0</v>
      </c>
      <c r="BQ13" s="86">
        <v>0</v>
      </c>
      <c r="BR13" s="86">
        <v>0</v>
      </c>
      <c r="BS13" s="86">
        <v>0</v>
      </c>
      <c r="BT13" s="86">
        <v>0</v>
      </c>
      <c r="BU13" s="86">
        <v>0</v>
      </c>
      <c r="BV13" s="86">
        <v>0</v>
      </c>
      <c r="BW13" s="86">
        <v>0</v>
      </c>
      <c r="BX13" s="86">
        <v>0</v>
      </c>
      <c r="BY13" s="99">
        <f>SUM(I13,W13,AK13,AY13,BM13)</f>
        <v>0</v>
      </c>
      <c r="BZ13" s="12"/>
      <c r="CA13" s="108">
        <f>SUM(J13,X13,AL13,AZ13,BN13)</f>
        <v>0</v>
      </c>
      <c r="CB13" s="99">
        <f>SUM(K13:T13,Y13:AH13,AM13:AV13,BA13:BJ13,BO13:BX13)</f>
        <v>0</v>
      </c>
      <c r="CC13" s="86"/>
      <c r="CD13" s="132">
        <f>BY13-SUM(CE13:DG13)</f>
        <v>0</v>
      </c>
      <c r="CE13" s="132">
        <v>0</v>
      </c>
      <c r="CF13" s="132">
        <v>0</v>
      </c>
      <c r="CG13" s="132">
        <v>0</v>
      </c>
      <c r="CH13" s="132">
        <v>0</v>
      </c>
      <c r="CI13" s="132">
        <v>0</v>
      </c>
      <c r="CJ13" s="132">
        <v>0</v>
      </c>
      <c r="CK13" s="132">
        <v>0</v>
      </c>
      <c r="CL13" s="132">
        <v>0</v>
      </c>
      <c r="CM13" s="132">
        <v>0</v>
      </c>
      <c r="CN13" s="132">
        <v>0</v>
      </c>
      <c r="CO13" s="132">
        <v>0</v>
      </c>
      <c r="CP13" s="132">
        <v>0</v>
      </c>
      <c r="CQ13" s="132">
        <v>0</v>
      </c>
      <c r="CR13" s="132">
        <v>0</v>
      </c>
      <c r="CS13" s="132">
        <v>0</v>
      </c>
      <c r="CT13" s="132">
        <v>0</v>
      </c>
      <c r="CU13" s="132">
        <v>0</v>
      </c>
      <c r="CV13" s="132">
        <v>0</v>
      </c>
      <c r="CW13" s="132">
        <v>0</v>
      </c>
      <c r="CX13" s="132">
        <v>0</v>
      </c>
      <c r="CY13" s="132">
        <v>0</v>
      </c>
      <c r="CZ13" s="132">
        <v>0</v>
      </c>
      <c r="DA13" s="132">
        <v>0</v>
      </c>
      <c r="DB13" s="132">
        <v>0</v>
      </c>
      <c r="DC13" s="132">
        <v>0</v>
      </c>
      <c r="DD13" s="132">
        <v>0</v>
      </c>
      <c r="DE13" s="132">
        <v>0</v>
      </c>
      <c r="DF13" s="132">
        <v>0</v>
      </c>
      <c r="DG13" s="132">
        <v>0</v>
      </c>
    </row>
    <row r="14" spans="1:126" hidden="1" x14ac:dyDescent="0.25">
      <c r="A14" s="107"/>
      <c r="B14" s="87"/>
      <c r="C14" s="86"/>
      <c r="D14" s="86"/>
      <c r="E14" s="88"/>
      <c r="F14" s="41"/>
      <c r="G14" s="30" t="s">
        <v>29</v>
      </c>
      <c r="H14" s="31">
        <v>0</v>
      </c>
      <c r="I14" s="190">
        <f>IF($E13&gt;0,ROUND(((($D13/$E13)*H14)),0),0)</f>
        <v>0</v>
      </c>
      <c r="J14" s="86">
        <v>0</v>
      </c>
      <c r="K14" s="86">
        <v>0</v>
      </c>
      <c r="L14" s="86">
        <v>0</v>
      </c>
      <c r="M14" s="86">
        <v>0</v>
      </c>
      <c r="N14" s="86">
        <v>0</v>
      </c>
      <c r="O14" s="86">
        <v>0</v>
      </c>
      <c r="P14" s="86">
        <v>0</v>
      </c>
      <c r="Q14" s="86">
        <v>0</v>
      </c>
      <c r="R14" s="86">
        <v>0</v>
      </c>
      <c r="S14" s="86">
        <v>0</v>
      </c>
      <c r="T14" s="86">
        <v>0</v>
      </c>
      <c r="U14" s="193" t="s">
        <v>29</v>
      </c>
      <c r="V14" s="31">
        <v>0</v>
      </c>
      <c r="W14" s="190">
        <f>IF($E13&gt;0,ROUND(((($D13/$E13)*V14)*((1+$B$9)^(RIGHT(W$11,2)-1))),0),0)</f>
        <v>0</v>
      </c>
      <c r="X14" s="86">
        <v>0</v>
      </c>
      <c r="Y14" s="86">
        <v>0</v>
      </c>
      <c r="Z14" s="86">
        <v>0</v>
      </c>
      <c r="AA14" s="86">
        <v>0</v>
      </c>
      <c r="AB14" s="86">
        <v>0</v>
      </c>
      <c r="AC14" s="86">
        <v>0</v>
      </c>
      <c r="AD14" s="86">
        <v>0</v>
      </c>
      <c r="AE14" s="86">
        <v>0</v>
      </c>
      <c r="AF14" s="86">
        <v>0</v>
      </c>
      <c r="AG14" s="86">
        <v>0</v>
      </c>
      <c r="AH14" s="86">
        <v>0</v>
      </c>
      <c r="AI14" s="193" t="s">
        <v>29</v>
      </c>
      <c r="AJ14" s="31">
        <v>0</v>
      </c>
      <c r="AK14" s="190">
        <f>IF($E13&gt;0,ROUND(((($D13/$E13)*AJ14)*((1+$B$9)^(RIGHT(AK$11,2)-1))),0),0)</f>
        <v>0</v>
      </c>
      <c r="AL14" s="86">
        <v>0</v>
      </c>
      <c r="AM14" s="86">
        <v>0</v>
      </c>
      <c r="AN14" s="86">
        <v>0</v>
      </c>
      <c r="AO14" s="86">
        <v>0</v>
      </c>
      <c r="AP14" s="86">
        <v>0</v>
      </c>
      <c r="AQ14" s="86">
        <v>0</v>
      </c>
      <c r="AR14" s="86">
        <v>0</v>
      </c>
      <c r="AS14" s="86">
        <v>0</v>
      </c>
      <c r="AT14" s="86">
        <v>0</v>
      </c>
      <c r="AU14" s="86">
        <v>0</v>
      </c>
      <c r="AV14" s="86">
        <v>0</v>
      </c>
      <c r="AW14" s="193" t="s">
        <v>29</v>
      </c>
      <c r="AX14" s="31">
        <v>0</v>
      </c>
      <c r="AY14" s="190">
        <f>IF($E13&gt;0,ROUND(((($D13/$E13)*AX14)*((1+$B$9)^(RIGHT(AY$11,2)-1))),0),0)</f>
        <v>0</v>
      </c>
      <c r="AZ14" s="86">
        <v>0</v>
      </c>
      <c r="BA14" s="86">
        <v>0</v>
      </c>
      <c r="BB14" s="86">
        <v>0</v>
      </c>
      <c r="BC14" s="86">
        <v>0</v>
      </c>
      <c r="BD14" s="86">
        <v>0</v>
      </c>
      <c r="BE14" s="86">
        <v>0</v>
      </c>
      <c r="BF14" s="86">
        <v>0</v>
      </c>
      <c r="BG14" s="86">
        <v>0</v>
      </c>
      <c r="BH14" s="86">
        <v>0</v>
      </c>
      <c r="BI14" s="86">
        <v>0</v>
      </c>
      <c r="BJ14" s="86">
        <v>0</v>
      </c>
      <c r="BK14" s="193" t="s">
        <v>29</v>
      </c>
      <c r="BL14" s="31">
        <v>0</v>
      </c>
      <c r="BM14" s="190">
        <f>IF($E13&gt;0,ROUND(((($D13/$E13)*BL14)*((1+$B$9)^(RIGHT(BM$11,2)-1))),0),0)</f>
        <v>0</v>
      </c>
      <c r="BN14" s="86">
        <v>0</v>
      </c>
      <c r="BO14" s="86">
        <v>0</v>
      </c>
      <c r="BP14" s="86">
        <v>0</v>
      </c>
      <c r="BQ14" s="86">
        <v>0</v>
      </c>
      <c r="BR14" s="86">
        <v>0</v>
      </c>
      <c r="BS14" s="86">
        <v>0</v>
      </c>
      <c r="BT14" s="86">
        <v>0</v>
      </c>
      <c r="BU14" s="86">
        <v>0</v>
      </c>
      <c r="BV14" s="86">
        <v>0</v>
      </c>
      <c r="BW14" s="86">
        <v>0</v>
      </c>
      <c r="BX14" s="86">
        <v>0</v>
      </c>
      <c r="BY14" s="99">
        <f>SUM(I14,W14,AK14,AY14,BM14)</f>
        <v>0</v>
      </c>
      <c r="BZ14" s="12"/>
      <c r="CA14" s="108">
        <f>SUM(J14,X14,AL14,AZ14,BN14)</f>
        <v>0</v>
      </c>
      <c r="CB14" s="99">
        <f>SUM(K14:T14,Y14:AH14,AM14:AV14,BA14:BJ14,BO14:BX14)</f>
        <v>0</v>
      </c>
      <c r="CC14" s="86"/>
      <c r="CD14" s="132">
        <f>BY14-SUM(CE14:DG14)</f>
        <v>0</v>
      </c>
      <c r="CE14" s="132">
        <v>0</v>
      </c>
      <c r="CF14" s="132">
        <v>0</v>
      </c>
      <c r="CG14" s="132">
        <v>0</v>
      </c>
      <c r="CH14" s="132">
        <v>0</v>
      </c>
      <c r="CI14" s="132">
        <v>0</v>
      </c>
      <c r="CJ14" s="132">
        <v>0</v>
      </c>
      <c r="CK14" s="132">
        <v>0</v>
      </c>
      <c r="CL14" s="132">
        <v>0</v>
      </c>
      <c r="CM14" s="132">
        <v>0</v>
      </c>
      <c r="CN14" s="132">
        <v>0</v>
      </c>
      <c r="CO14" s="132">
        <v>0</v>
      </c>
      <c r="CP14" s="132">
        <v>0</v>
      </c>
      <c r="CQ14" s="132">
        <v>0</v>
      </c>
      <c r="CR14" s="132">
        <v>0</v>
      </c>
      <c r="CS14" s="132">
        <v>0</v>
      </c>
      <c r="CT14" s="132">
        <v>0</v>
      </c>
      <c r="CU14" s="132">
        <v>0</v>
      </c>
      <c r="CV14" s="132">
        <v>0</v>
      </c>
      <c r="CW14" s="132">
        <v>0</v>
      </c>
      <c r="CX14" s="132">
        <v>0</v>
      </c>
      <c r="CY14" s="132">
        <v>0</v>
      </c>
      <c r="CZ14" s="132">
        <v>0</v>
      </c>
      <c r="DA14" s="132">
        <v>0</v>
      </c>
      <c r="DB14" s="132">
        <v>0</v>
      </c>
      <c r="DC14" s="132">
        <v>0</v>
      </c>
      <c r="DD14" s="132">
        <v>0</v>
      </c>
      <c r="DE14" s="132">
        <v>0</v>
      </c>
      <c r="DF14" s="132">
        <v>0</v>
      </c>
      <c r="DG14" s="132">
        <v>0</v>
      </c>
    </row>
    <row r="15" spans="1:126" hidden="1" x14ac:dyDescent="0.25">
      <c r="A15" s="107"/>
      <c r="B15" s="87"/>
      <c r="C15" s="86"/>
      <c r="D15" s="86"/>
      <c r="E15" s="88"/>
      <c r="F15" s="41"/>
      <c r="G15" s="30"/>
      <c r="H15" s="30"/>
      <c r="I15" s="190"/>
      <c r="J15" s="86"/>
      <c r="K15" s="86"/>
      <c r="L15" s="86"/>
      <c r="M15" s="86"/>
      <c r="N15" s="86"/>
      <c r="O15" s="86"/>
      <c r="P15" s="86"/>
      <c r="Q15" s="86"/>
      <c r="R15" s="86"/>
      <c r="S15" s="86"/>
      <c r="T15" s="86"/>
      <c r="U15" s="193"/>
      <c r="V15" s="30"/>
      <c r="W15" s="190"/>
      <c r="X15" s="86"/>
      <c r="Y15" s="86"/>
      <c r="Z15" s="86"/>
      <c r="AA15" s="86"/>
      <c r="AB15" s="86"/>
      <c r="AC15" s="86"/>
      <c r="AD15" s="86"/>
      <c r="AE15" s="86"/>
      <c r="AF15" s="86"/>
      <c r="AG15" s="86"/>
      <c r="AH15" s="86"/>
      <c r="AI15" s="193"/>
      <c r="AJ15" s="30"/>
      <c r="AK15" s="190"/>
      <c r="AL15" s="86"/>
      <c r="AM15" s="86"/>
      <c r="AN15" s="86"/>
      <c r="AO15" s="86"/>
      <c r="AP15" s="86"/>
      <c r="AQ15" s="86"/>
      <c r="AR15" s="86"/>
      <c r="AS15" s="86"/>
      <c r="AT15" s="86"/>
      <c r="AU15" s="86"/>
      <c r="AV15" s="86"/>
      <c r="AW15" s="193"/>
      <c r="AX15" s="30"/>
      <c r="AY15" s="190"/>
      <c r="AZ15" s="86"/>
      <c r="BA15" s="86"/>
      <c r="BB15" s="86"/>
      <c r="BC15" s="86"/>
      <c r="BD15" s="86"/>
      <c r="BE15" s="86"/>
      <c r="BF15" s="86"/>
      <c r="BG15" s="86"/>
      <c r="BH15" s="86"/>
      <c r="BI15" s="86"/>
      <c r="BJ15" s="86"/>
      <c r="BK15" s="193"/>
      <c r="BL15" s="30"/>
      <c r="BM15" s="190"/>
      <c r="BN15" s="86"/>
      <c r="BO15" s="86"/>
      <c r="BP15" s="86"/>
      <c r="BQ15" s="86"/>
      <c r="BR15" s="86"/>
      <c r="BS15" s="86"/>
      <c r="BT15" s="86"/>
      <c r="BU15" s="86"/>
      <c r="BV15" s="86"/>
      <c r="BW15" s="86"/>
      <c r="BX15" s="86"/>
      <c r="BY15" s="99"/>
      <c r="BZ15" s="12"/>
      <c r="CA15" s="108"/>
      <c r="CB15" s="99"/>
      <c r="CC15" s="86"/>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row>
    <row r="16" spans="1:126" hidden="1" x14ac:dyDescent="0.25">
      <c r="A16" s="107" t="s">
        <v>30</v>
      </c>
      <c r="B16" s="87"/>
      <c r="C16" s="86"/>
      <c r="D16" s="86">
        <v>0</v>
      </c>
      <c r="E16" s="88"/>
      <c r="F16" s="41"/>
      <c r="G16" s="30" t="s">
        <v>28</v>
      </c>
      <c r="H16" s="31">
        <v>0</v>
      </c>
      <c r="I16" s="190">
        <f>IF($E16&gt;0,ROUND(((($D16/$E16)*H16)),0),0)</f>
        <v>0</v>
      </c>
      <c r="J16" s="86">
        <v>0</v>
      </c>
      <c r="K16" s="86">
        <v>0</v>
      </c>
      <c r="L16" s="86">
        <v>0</v>
      </c>
      <c r="M16" s="86">
        <v>0</v>
      </c>
      <c r="N16" s="86">
        <v>0</v>
      </c>
      <c r="O16" s="86">
        <v>0</v>
      </c>
      <c r="P16" s="86">
        <v>0</v>
      </c>
      <c r="Q16" s="86">
        <v>0</v>
      </c>
      <c r="R16" s="86">
        <v>0</v>
      </c>
      <c r="S16" s="86">
        <v>0</v>
      </c>
      <c r="T16" s="86">
        <v>0</v>
      </c>
      <c r="U16" s="193" t="s">
        <v>28</v>
      </c>
      <c r="V16" s="31">
        <v>0</v>
      </c>
      <c r="W16" s="190">
        <f>IF($E16&gt;0,ROUND(((($D16/$E16)*V16)*((1+$B$9)^(RIGHT(W$11,2)-1))),0),0)</f>
        <v>0</v>
      </c>
      <c r="X16" s="86">
        <v>0</v>
      </c>
      <c r="Y16" s="86">
        <v>0</v>
      </c>
      <c r="Z16" s="86">
        <v>0</v>
      </c>
      <c r="AA16" s="86">
        <v>0</v>
      </c>
      <c r="AB16" s="86">
        <v>0</v>
      </c>
      <c r="AC16" s="86">
        <v>0</v>
      </c>
      <c r="AD16" s="86">
        <v>0</v>
      </c>
      <c r="AE16" s="86">
        <v>0</v>
      </c>
      <c r="AF16" s="86">
        <v>0</v>
      </c>
      <c r="AG16" s="86">
        <v>0</v>
      </c>
      <c r="AH16" s="86">
        <v>0</v>
      </c>
      <c r="AI16" s="193" t="s">
        <v>28</v>
      </c>
      <c r="AJ16" s="31">
        <v>0</v>
      </c>
      <c r="AK16" s="190">
        <f>IF($E16&gt;0,ROUND(((($D16/$E16)*AJ16)*((1+$B$9)^(RIGHT(AK$11,2)-1))),0),0)</f>
        <v>0</v>
      </c>
      <c r="AL16" s="86">
        <v>0</v>
      </c>
      <c r="AM16" s="86">
        <v>0</v>
      </c>
      <c r="AN16" s="86">
        <v>0</v>
      </c>
      <c r="AO16" s="86">
        <v>0</v>
      </c>
      <c r="AP16" s="86">
        <v>0</v>
      </c>
      <c r="AQ16" s="86">
        <v>0</v>
      </c>
      <c r="AR16" s="86">
        <v>0</v>
      </c>
      <c r="AS16" s="86">
        <v>0</v>
      </c>
      <c r="AT16" s="86">
        <v>0</v>
      </c>
      <c r="AU16" s="86">
        <v>0</v>
      </c>
      <c r="AV16" s="86">
        <v>0</v>
      </c>
      <c r="AW16" s="193" t="s">
        <v>28</v>
      </c>
      <c r="AX16" s="31">
        <v>0</v>
      </c>
      <c r="AY16" s="190">
        <f>IF($E16&gt;0,ROUND(((($D16/$E16)*AX16)*((1+$B$9)^(RIGHT(AY$11,2)-1))),0),0)</f>
        <v>0</v>
      </c>
      <c r="AZ16" s="86">
        <v>0</v>
      </c>
      <c r="BA16" s="86">
        <v>0</v>
      </c>
      <c r="BB16" s="86">
        <v>0</v>
      </c>
      <c r="BC16" s="86">
        <v>0</v>
      </c>
      <c r="BD16" s="86">
        <v>0</v>
      </c>
      <c r="BE16" s="86">
        <v>0</v>
      </c>
      <c r="BF16" s="86">
        <v>0</v>
      </c>
      <c r="BG16" s="86">
        <v>0</v>
      </c>
      <c r="BH16" s="86">
        <v>0</v>
      </c>
      <c r="BI16" s="86">
        <v>0</v>
      </c>
      <c r="BJ16" s="86">
        <v>0</v>
      </c>
      <c r="BK16" s="193" t="s">
        <v>28</v>
      </c>
      <c r="BL16" s="31">
        <v>0</v>
      </c>
      <c r="BM16" s="190">
        <f>IF($E16&gt;0,ROUND(((($D16/$E16)*BL16)*((1+$B$9)^(RIGHT(BM$11,2)-1))),0),0)</f>
        <v>0</v>
      </c>
      <c r="BN16" s="86">
        <v>0</v>
      </c>
      <c r="BO16" s="86">
        <v>0</v>
      </c>
      <c r="BP16" s="86">
        <v>0</v>
      </c>
      <c r="BQ16" s="86">
        <v>0</v>
      </c>
      <c r="BR16" s="86">
        <v>0</v>
      </c>
      <c r="BS16" s="86">
        <v>0</v>
      </c>
      <c r="BT16" s="86">
        <v>0</v>
      </c>
      <c r="BU16" s="86">
        <v>0</v>
      </c>
      <c r="BV16" s="86">
        <v>0</v>
      </c>
      <c r="BW16" s="86">
        <v>0</v>
      </c>
      <c r="BX16" s="86">
        <v>0</v>
      </c>
      <c r="BY16" s="99">
        <f>SUM(I16,W16,AK16,AY16,BM16)</f>
        <v>0</v>
      </c>
      <c r="BZ16" s="12"/>
      <c r="CA16" s="108">
        <f>SUM(J16,X16,AL16,AZ16,BN16)</f>
        <v>0</v>
      </c>
      <c r="CB16" s="99">
        <f>SUM(K16:T16,Y16:AH16,AM16:AV16,BA16:BJ16,BO16:BX16)</f>
        <v>0</v>
      </c>
      <c r="CC16" s="86"/>
      <c r="CD16" s="132">
        <f>BY16-SUM(CE16:DG16)</f>
        <v>0</v>
      </c>
      <c r="CE16" s="132">
        <v>0</v>
      </c>
      <c r="CF16" s="132">
        <v>0</v>
      </c>
      <c r="CG16" s="132">
        <v>0</v>
      </c>
      <c r="CH16" s="132">
        <v>0</v>
      </c>
      <c r="CI16" s="132">
        <v>0</v>
      </c>
      <c r="CJ16" s="132">
        <v>0</v>
      </c>
      <c r="CK16" s="132">
        <v>0</v>
      </c>
      <c r="CL16" s="132">
        <v>0</v>
      </c>
      <c r="CM16" s="132">
        <v>0</v>
      </c>
      <c r="CN16" s="132">
        <v>0</v>
      </c>
      <c r="CO16" s="132">
        <v>0</v>
      </c>
      <c r="CP16" s="132">
        <v>0</v>
      </c>
      <c r="CQ16" s="132">
        <v>0</v>
      </c>
      <c r="CR16" s="132">
        <v>0</v>
      </c>
      <c r="CS16" s="132">
        <v>0</v>
      </c>
      <c r="CT16" s="132">
        <v>0</v>
      </c>
      <c r="CU16" s="132">
        <v>0</v>
      </c>
      <c r="CV16" s="132">
        <v>0</v>
      </c>
      <c r="CW16" s="132">
        <v>0</v>
      </c>
      <c r="CX16" s="132">
        <v>0</v>
      </c>
      <c r="CY16" s="132">
        <v>0</v>
      </c>
      <c r="CZ16" s="132">
        <v>0</v>
      </c>
      <c r="DA16" s="132">
        <v>0</v>
      </c>
      <c r="DB16" s="132">
        <v>0</v>
      </c>
      <c r="DC16" s="132">
        <v>0</v>
      </c>
      <c r="DD16" s="132">
        <v>0</v>
      </c>
      <c r="DE16" s="132">
        <v>0</v>
      </c>
      <c r="DF16" s="132">
        <v>0</v>
      </c>
      <c r="DG16" s="132">
        <v>0</v>
      </c>
    </row>
    <row r="17" spans="1:111" hidden="1" x14ac:dyDescent="0.25">
      <c r="A17" s="107"/>
      <c r="B17" s="87"/>
      <c r="C17" s="86"/>
      <c r="D17" s="86"/>
      <c r="E17" s="88"/>
      <c r="F17" s="41"/>
      <c r="G17" s="30" t="s">
        <v>29</v>
      </c>
      <c r="H17" s="31">
        <v>0</v>
      </c>
      <c r="I17" s="190">
        <f>IF($E16&gt;0,ROUND(((($D16/$E16)*H17)),0),0)</f>
        <v>0</v>
      </c>
      <c r="J17" s="86">
        <v>0</v>
      </c>
      <c r="K17" s="86">
        <v>0</v>
      </c>
      <c r="L17" s="86">
        <v>0</v>
      </c>
      <c r="M17" s="86">
        <v>0</v>
      </c>
      <c r="N17" s="86">
        <v>0</v>
      </c>
      <c r="O17" s="86">
        <v>0</v>
      </c>
      <c r="P17" s="86">
        <v>0</v>
      </c>
      <c r="Q17" s="86">
        <v>0</v>
      </c>
      <c r="R17" s="86">
        <v>0</v>
      </c>
      <c r="S17" s="86">
        <v>0</v>
      </c>
      <c r="T17" s="86">
        <v>0</v>
      </c>
      <c r="U17" s="193" t="s">
        <v>29</v>
      </c>
      <c r="V17" s="31">
        <v>0</v>
      </c>
      <c r="W17" s="190">
        <f>IF($E16&gt;0,ROUND(((($D16/$E16)*V17)*((1+$B$9)^(RIGHT(W$11,2)-1))),0),0)</f>
        <v>0</v>
      </c>
      <c r="X17" s="86">
        <v>0</v>
      </c>
      <c r="Y17" s="86">
        <v>0</v>
      </c>
      <c r="Z17" s="86">
        <v>0</v>
      </c>
      <c r="AA17" s="86">
        <v>0</v>
      </c>
      <c r="AB17" s="86">
        <v>0</v>
      </c>
      <c r="AC17" s="86">
        <v>0</v>
      </c>
      <c r="AD17" s="86">
        <v>0</v>
      </c>
      <c r="AE17" s="86">
        <v>0</v>
      </c>
      <c r="AF17" s="86">
        <v>0</v>
      </c>
      <c r="AG17" s="86">
        <v>0</v>
      </c>
      <c r="AH17" s="86">
        <v>0</v>
      </c>
      <c r="AI17" s="193" t="s">
        <v>29</v>
      </c>
      <c r="AJ17" s="31">
        <v>0</v>
      </c>
      <c r="AK17" s="190">
        <f>IF($E16&gt;0,ROUND(((($D16/$E16)*AJ17)*((1+$B$9)^(RIGHT(AK$11,2)-1))),0),0)</f>
        <v>0</v>
      </c>
      <c r="AL17" s="86">
        <v>0</v>
      </c>
      <c r="AM17" s="86">
        <v>0</v>
      </c>
      <c r="AN17" s="86">
        <v>0</v>
      </c>
      <c r="AO17" s="86">
        <v>0</v>
      </c>
      <c r="AP17" s="86">
        <v>0</v>
      </c>
      <c r="AQ17" s="86">
        <v>0</v>
      </c>
      <c r="AR17" s="86">
        <v>0</v>
      </c>
      <c r="AS17" s="86">
        <v>0</v>
      </c>
      <c r="AT17" s="86">
        <v>0</v>
      </c>
      <c r="AU17" s="86">
        <v>0</v>
      </c>
      <c r="AV17" s="86">
        <v>0</v>
      </c>
      <c r="AW17" s="193" t="s">
        <v>29</v>
      </c>
      <c r="AX17" s="31">
        <v>0</v>
      </c>
      <c r="AY17" s="190">
        <f>IF($E16&gt;0,ROUND(((($D16/$E16)*AX17)*((1+$B$9)^(RIGHT(AY$11,2)-1))),0),0)</f>
        <v>0</v>
      </c>
      <c r="AZ17" s="86">
        <v>0</v>
      </c>
      <c r="BA17" s="86">
        <v>0</v>
      </c>
      <c r="BB17" s="86">
        <v>0</v>
      </c>
      <c r="BC17" s="86">
        <v>0</v>
      </c>
      <c r="BD17" s="86">
        <v>0</v>
      </c>
      <c r="BE17" s="86">
        <v>0</v>
      </c>
      <c r="BF17" s="86">
        <v>0</v>
      </c>
      <c r="BG17" s="86">
        <v>0</v>
      </c>
      <c r="BH17" s="86">
        <v>0</v>
      </c>
      <c r="BI17" s="86">
        <v>0</v>
      </c>
      <c r="BJ17" s="86">
        <v>0</v>
      </c>
      <c r="BK17" s="193" t="s">
        <v>29</v>
      </c>
      <c r="BL17" s="31">
        <v>0</v>
      </c>
      <c r="BM17" s="190">
        <f>IF($E16&gt;0,ROUND(((($D16/$E16)*BL17)*((1+$B$9)^(RIGHT(BM$11,2)-1))),0),0)</f>
        <v>0</v>
      </c>
      <c r="BN17" s="86">
        <v>0</v>
      </c>
      <c r="BO17" s="86">
        <v>0</v>
      </c>
      <c r="BP17" s="86">
        <v>0</v>
      </c>
      <c r="BQ17" s="86">
        <v>0</v>
      </c>
      <c r="BR17" s="86">
        <v>0</v>
      </c>
      <c r="BS17" s="86">
        <v>0</v>
      </c>
      <c r="BT17" s="86">
        <v>0</v>
      </c>
      <c r="BU17" s="86">
        <v>0</v>
      </c>
      <c r="BV17" s="86">
        <v>0</v>
      </c>
      <c r="BW17" s="86">
        <v>0</v>
      </c>
      <c r="BX17" s="86">
        <v>0</v>
      </c>
      <c r="BY17" s="99">
        <f>SUM(I17,W17,AK17,AY17,BM17)</f>
        <v>0</v>
      </c>
      <c r="BZ17" s="12"/>
      <c r="CA17" s="108">
        <f>SUM(J17,X17,AL17,AZ17,BN17)</f>
        <v>0</v>
      </c>
      <c r="CB17" s="99">
        <f>SUM(K17:T17,Y17:AH17,AM17:AV17,BA17:BJ17,BO17:BX17)</f>
        <v>0</v>
      </c>
      <c r="CC17" s="86"/>
      <c r="CD17" s="132">
        <f>BY17-SUM(CE17:DG17)</f>
        <v>0</v>
      </c>
      <c r="CE17" s="132">
        <v>0</v>
      </c>
      <c r="CF17" s="132">
        <v>0</v>
      </c>
      <c r="CG17" s="132">
        <v>0</v>
      </c>
      <c r="CH17" s="132">
        <v>0</v>
      </c>
      <c r="CI17" s="132">
        <v>0</v>
      </c>
      <c r="CJ17" s="132">
        <v>0</v>
      </c>
      <c r="CK17" s="132">
        <v>0</v>
      </c>
      <c r="CL17" s="132">
        <v>0</v>
      </c>
      <c r="CM17" s="132">
        <v>0</v>
      </c>
      <c r="CN17" s="132">
        <v>0</v>
      </c>
      <c r="CO17" s="132">
        <v>0</v>
      </c>
      <c r="CP17" s="132">
        <v>0</v>
      </c>
      <c r="CQ17" s="132">
        <v>0</v>
      </c>
      <c r="CR17" s="132">
        <v>0</v>
      </c>
      <c r="CS17" s="132">
        <v>0</v>
      </c>
      <c r="CT17" s="132">
        <v>0</v>
      </c>
      <c r="CU17" s="132">
        <v>0</v>
      </c>
      <c r="CV17" s="132">
        <v>0</v>
      </c>
      <c r="CW17" s="132">
        <v>0</v>
      </c>
      <c r="CX17" s="132">
        <v>0</v>
      </c>
      <c r="CY17" s="132">
        <v>0</v>
      </c>
      <c r="CZ17" s="132">
        <v>0</v>
      </c>
      <c r="DA17" s="132">
        <v>0</v>
      </c>
      <c r="DB17" s="132">
        <v>0</v>
      </c>
      <c r="DC17" s="132">
        <v>0</v>
      </c>
      <c r="DD17" s="132">
        <v>0</v>
      </c>
      <c r="DE17" s="132">
        <v>0</v>
      </c>
      <c r="DF17" s="132">
        <v>0</v>
      </c>
      <c r="DG17" s="132">
        <v>0</v>
      </c>
    </row>
    <row r="18" spans="1:111" hidden="1" x14ac:dyDescent="0.25">
      <c r="A18" s="107"/>
      <c r="B18" s="87"/>
      <c r="C18" s="86"/>
      <c r="D18" s="86"/>
      <c r="E18" s="88"/>
      <c r="F18" s="41"/>
      <c r="G18" s="30"/>
      <c r="H18" s="30"/>
      <c r="I18" s="190"/>
      <c r="J18" s="86"/>
      <c r="K18" s="86"/>
      <c r="L18" s="86"/>
      <c r="M18" s="86"/>
      <c r="N18" s="86"/>
      <c r="O18" s="86"/>
      <c r="P18" s="86"/>
      <c r="Q18" s="86"/>
      <c r="R18" s="86"/>
      <c r="S18" s="86"/>
      <c r="T18" s="86"/>
      <c r="U18" s="193"/>
      <c r="V18" s="30"/>
      <c r="W18" s="190"/>
      <c r="X18" s="86"/>
      <c r="Y18" s="86"/>
      <c r="Z18" s="86"/>
      <c r="AA18" s="86"/>
      <c r="AB18" s="86"/>
      <c r="AC18" s="86"/>
      <c r="AD18" s="86"/>
      <c r="AE18" s="86"/>
      <c r="AF18" s="86"/>
      <c r="AG18" s="86"/>
      <c r="AH18" s="86"/>
      <c r="AI18" s="193"/>
      <c r="AJ18" s="30"/>
      <c r="AK18" s="190"/>
      <c r="AL18" s="86"/>
      <c r="AM18" s="86"/>
      <c r="AN18" s="86"/>
      <c r="AO18" s="86"/>
      <c r="AP18" s="86"/>
      <c r="AQ18" s="86"/>
      <c r="AR18" s="86"/>
      <c r="AS18" s="86"/>
      <c r="AT18" s="86"/>
      <c r="AU18" s="86"/>
      <c r="AV18" s="86"/>
      <c r="AW18" s="193"/>
      <c r="AX18" s="30"/>
      <c r="AY18" s="190"/>
      <c r="AZ18" s="86"/>
      <c r="BA18" s="86"/>
      <c r="BB18" s="86"/>
      <c r="BC18" s="86"/>
      <c r="BD18" s="86"/>
      <c r="BE18" s="86"/>
      <c r="BF18" s="86"/>
      <c r="BG18" s="86"/>
      <c r="BH18" s="86"/>
      <c r="BI18" s="86"/>
      <c r="BJ18" s="86"/>
      <c r="BK18" s="193"/>
      <c r="BL18" s="30"/>
      <c r="BM18" s="190"/>
      <c r="BN18" s="86"/>
      <c r="BO18" s="86"/>
      <c r="BP18" s="86"/>
      <c r="BQ18" s="86"/>
      <c r="BR18" s="86"/>
      <c r="BS18" s="86"/>
      <c r="BT18" s="86"/>
      <c r="BU18" s="86"/>
      <c r="BV18" s="86"/>
      <c r="BW18" s="86"/>
      <c r="BX18" s="86"/>
      <c r="BY18" s="99"/>
      <c r="BZ18" s="12"/>
      <c r="CA18" s="108"/>
      <c r="CB18" s="99"/>
      <c r="CC18" s="86"/>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row>
    <row r="19" spans="1:111" hidden="1" x14ac:dyDescent="0.25">
      <c r="A19" s="107" t="s">
        <v>30</v>
      </c>
      <c r="B19" s="87"/>
      <c r="C19" s="86"/>
      <c r="D19" s="86">
        <v>0</v>
      </c>
      <c r="E19" s="88"/>
      <c r="F19" s="41"/>
      <c r="G19" s="30" t="s">
        <v>28</v>
      </c>
      <c r="H19" s="31">
        <v>0</v>
      </c>
      <c r="I19" s="190">
        <f>IF($E19&gt;0,ROUND(((($D19/$E19)*H19)),0),0)</f>
        <v>0</v>
      </c>
      <c r="J19" s="86">
        <v>0</v>
      </c>
      <c r="K19" s="86">
        <v>0</v>
      </c>
      <c r="L19" s="86">
        <v>0</v>
      </c>
      <c r="M19" s="86">
        <v>0</v>
      </c>
      <c r="N19" s="86">
        <v>0</v>
      </c>
      <c r="O19" s="86">
        <v>0</v>
      </c>
      <c r="P19" s="86">
        <v>0</v>
      </c>
      <c r="Q19" s="86">
        <v>0</v>
      </c>
      <c r="R19" s="86">
        <v>0</v>
      </c>
      <c r="S19" s="86">
        <v>0</v>
      </c>
      <c r="T19" s="86">
        <v>0</v>
      </c>
      <c r="U19" s="193" t="s">
        <v>28</v>
      </c>
      <c r="V19" s="31">
        <v>0</v>
      </c>
      <c r="W19" s="190">
        <f>IF($E19&gt;0,ROUND(((($D19/$E19)*V19)*((1+$B$9)^(RIGHT(W$11,2)-1))),0),0)</f>
        <v>0</v>
      </c>
      <c r="X19" s="86">
        <v>0</v>
      </c>
      <c r="Y19" s="86">
        <v>0</v>
      </c>
      <c r="Z19" s="86">
        <v>0</v>
      </c>
      <c r="AA19" s="86">
        <v>0</v>
      </c>
      <c r="AB19" s="86">
        <v>0</v>
      </c>
      <c r="AC19" s="86">
        <v>0</v>
      </c>
      <c r="AD19" s="86">
        <v>0</v>
      </c>
      <c r="AE19" s="86">
        <v>0</v>
      </c>
      <c r="AF19" s="86">
        <v>0</v>
      </c>
      <c r="AG19" s="86">
        <v>0</v>
      </c>
      <c r="AH19" s="86">
        <v>0</v>
      </c>
      <c r="AI19" s="193" t="s">
        <v>28</v>
      </c>
      <c r="AJ19" s="31">
        <v>0</v>
      </c>
      <c r="AK19" s="190">
        <f>ROUND(($D19*AJ19)*((1+$B$9)^(RIGHT(AK$11,2)-1)),0)</f>
        <v>0</v>
      </c>
      <c r="AL19" s="86">
        <v>0</v>
      </c>
      <c r="AM19" s="86">
        <v>0</v>
      </c>
      <c r="AN19" s="86">
        <v>0</v>
      </c>
      <c r="AO19" s="86">
        <v>0</v>
      </c>
      <c r="AP19" s="86">
        <v>0</v>
      </c>
      <c r="AQ19" s="86">
        <v>0</v>
      </c>
      <c r="AR19" s="86">
        <v>0</v>
      </c>
      <c r="AS19" s="86">
        <v>0</v>
      </c>
      <c r="AT19" s="86">
        <v>0</v>
      </c>
      <c r="AU19" s="86">
        <v>0</v>
      </c>
      <c r="AV19" s="86">
        <v>0</v>
      </c>
      <c r="AW19" s="193" t="s">
        <v>28</v>
      </c>
      <c r="AX19" s="31">
        <v>0</v>
      </c>
      <c r="AY19" s="190">
        <f>IF($E19&gt;0,ROUND(((($D19/$E19)*AX19)*((1+$B$9)^(RIGHT(AY$11,2)-1))),0),0)</f>
        <v>0</v>
      </c>
      <c r="AZ19" s="86">
        <v>0</v>
      </c>
      <c r="BA19" s="86">
        <v>0</v>
      </c>
      <c r="BB19" s="86">
        <v>0</v>
      </c>
      <c r="BC19" s="86">
        <v>0</v>
      </c>
      <c r="BD19" s="86">
        <v>0</v>
      </c>
      <c r="BE19" s="86">
        <v>0</v>
      </c>
      <c r="BF19" s="86">
        <v>0</v>
      </c>
      <c r="BG19" s="86">
        <v>0</v>
      </c>
      <c r="BH19" s="86">
        <v>0</v>
      </c>
      <c r="BI19" s="86">
        <v>0</v>
      </c>
      <c r="BJ19" s="86">
        <v>0</v>
      </c>
      <c r="BK19" s="193" t="s">
        <v>28</v>
      </c>
      <c r="BL19" s="31">
        <v>0</v>
      </c>
      <c r="BM19" s="190">
        <f>IF($E19&gt;0,ROUND(((($D19/$E19)*BL19)*((1+$B$9)^(RIGHT(BM$11,2)-1))),0),0)</f>
        <v>0</v>
      </c>
      <c r="BN19" s="86">
        <v>0</v>
      </c>
      <c r="BO19" s="86">
        <v>0</v>
      </c>
      <c r="BP19" s="86">
        <v>0</v>
      </c>
      <c r="BQ19" s="86">
        <v>0</v>
      </c>
      <c r="BR19" s="86">
        <v>0</v>
      </c>
      <c r="BS19" s="86">
        <v>0</v>
      </c>
      <c r="BT19" s="86">
        <v>0</v>
      </c>
      <c r="BU19" s="86">
        <v>0</v>
      </c>
      <c r="BV19" s="86">
        <v>0</v>
      </c>
      <c r="BW19" s="86">
        <v>0</v>
      </c>
      <c r="BX19" s="86">
        <v>0</v>
      </c>
      <c r="BY19" s="99">
        <f>SUM(I19,W19,AK19,AY19,BM19)</f>
        <v>0</v>
      </c>
      <c r="BZ19" s="12"/>
      <c r="CA19" s="108">
        <f t="shared" ref="CA19:CA20" si="0">SUM(J19,X19,AL19,AZ19,BN19)</f>
        <v>0</v>
      </c>
      <c r="CB19" s="99">
        <f t="shared" ref="CB19:CB20" si="1">SUM(K19:T19,Y19:AH19,AM19:AV19,BA19:BJ19,BO19:BX19)</f>
        <v>0</v>
      </c>
      <c r="CC19" s="86"/>
      <c r="CD19" s="132">
        <f t="shared" ref="CD19:CD20" si="2">BY19-SUM(CE19:DG19)</f>
        <v>0</v>
      </c>
      <c r="CE19" s="132">
        <v>0</v>
      </c>
      <c r="CF19" s="132">
        <v>0</v>
      </c>
      <c r="CG19" s="132">
        <v>0</v>
      </c>
      <c r="CH19" s="132">
        <v>0</v>
      </c>
      <c r="CI19" s="132">
        <v>0</v>
      </c>
      <c r="CJ19" s="132">
        <v>0</v>
      </c>
      <c r="CK19" s="132">
        <v>0</v>
      </c>
      <c r="CL19" s="132">
        <v>0</v>
      </c>
      <c r="CM19" s="132">
        <v>0</v>
      </c>
      <c r="CN19" s="132">
        <v>0</v>
      </c>
      <c r="CO19" s="132">
        <v>0</v>
      </c>
      <c r="CP19" s="132">
        <v>0</v>
      </c>
      <c r="CQ19" s="132">
        <v>0</v>
      </c>
      <c r="CR19" s="132">
        <v>0</v>
      </c>
      <c r="CS19" s="132">
        <v>0</v>
      </c>
      <c r="CT19" s="132">
        <v>0</v>
      </c>
      <c r="CU19" s="132">
        <v>0</v>
      </c>
      <c r="CV19" s="132">
        <v>0</v>
      </c>
      <c r="CW19" s="132">
        <v>0</v>
      </c>
      <c r="CX19" s="132">
        <v>0</v>
      </c>
      <c r="CY19" s="132">
        <v>0</v>
      </c>
      <c r="CZ19" s="132">
        <v>0</v>
      </c>
      <c r="DA19" s="132">
        <v>0</v>
      </c>
      <c r="DB19" s="132">
        <v>0</v>
      </c>
      <c r="DC19" s="132">
        <v>0</v>
      </c>
      <c r="DD19" s="132">
        <v>0</v>
      </c>
      <c r="DE19" s="132">
        <v>0</v>
      </c>
      <c r="DF19" s="132">
        <v>0</v>
      </c>
      <c r="DG19" s="132">
        <v>0</v>
      </c>
    </row>
    <row r="20" spans="1:111" hidden="1" x14ac:dyDescent="0.25">
      <c r="A20" s="107"/>
      <c r="B20" s="87"/>
      <c r="C20" s="86"/>
      <c r="D20" s="86"/>
      <c r="E20" s="88"/>
      <c r="F20" s="41"/>
      <c r="G20" s="30" t="s">
        <v>29</v>
      </c>
      <c r="H20" s="31">
        <v>0</v>
      </c>
      <c r="I20" s="190">
        <f>IF($E19&gt;0,ROUND(((($D19/$E19)*H20)),0),0)</f>
        <v>0</v>
      </c>
      <c r="J20" s="86">
        <v>0</v>
      </c>
      <c r="K20" s="86">
        <v>0</v>
      </c>
      <c r="L20" s="86">
        <v>0</v>
      </c>
      <c r="M20" s="86">
        <v>0</v>
      </c>
      <c r="N20" s="86">
        <v>0</v>
      </c>
      <c r="O20" s="86">
        <v>0</v>
      </c>
      <c r="P20" s="86">
        <v>0</v>
      </c>
      <c r="Q20" s="86">
        <v>0</v>
      </c>
      <c r="R20" s="86">
        <v>0</v>
      </c>
      <c r="S20" s="86">
        <v>0</v>
      </c>
      <c r="T20" s="86">
        <v>0</v>
      </c>
      <c r="U20" s="193" t="s">
        <v>29</v>
      </c>
      <c r="V20" s="31">
        <v>0</v>
      </c>
      <c r="W20" s="190">
        <f>IF($E19&gt;0,ROUND(((($D19/$E19)*V20)*((1+$B$9)^(RIGHT(W$11,2)-1))),0),0)</f>
        <v>0</v>
      </c>
      <c r="X20" s="86">
        <v>0</v>
      </c>
      <c r="Y20" s="86">
        <v>0</v>
      </c>
      <c r="Z20" s="86">
        <v>0</v>
      </c>
      <c r="AA20" s="86">
        <v>0</v>
      </c>
      <c r="AB20" s="86">
        <v>0</v>
      </c>
      <c r="AC20" s="86">
        <v>0</v>
      </c>
      <c r="AD20" s="86">
        <v>0</v>
      </c>
      <c r="AE20" s="86">
        <v>0</v>
      </c>
      <c r="AF20" s="86">
        <v>0</v>
      </c>
      <c r="AG20" s="86">
        <v>0</v>
      </c>
      <c r="AH20" s="86">
        <v>0</v>
      </c>
      <c r="AI20" s="193" t="s">
        <v>29</v>
      </c>
      <c r="AJ20" s="31">
        <v>0</v>
      </c>
      <c r="AK20" s="190">
        <f>IF($E19&gt;0,ROUND(((($D19/$E19)*AJ20)*((1+$B$9)^(RIGHT(AK$11,2)-1))),0),0)</f>
        <v>0</v>
      </c>
      <c r="AL20" s="86">
        <v>0</v>
      </c>
      <c r="AM20" s="86">
        <v>0</v>
      </c>
      <c r="AN20" s="86">
        <v>0</v>
      </c>
      <c r="AO20" s="86">
        <v>0</v>
      </c>
      <c r="AP20" s="86">
        <v>0</v>
      </c>
      <c r="AQ20" s="86">
        <v>0</v>
      </c>
      <c r="AR20" s="86">
        <v>0</v>
      </c>
      <c r="AS20" s="86">
        <v>0</v>
      </c>
      <c r="AT20" s="86">
        <v>0</v>
      </c>
      <c r="AU20" s="86">
        <v>0</v>
      </c>
      <c r="AV20" s="86">
        <v>0</v>
      </c>
      <c r="AW20" s="193" t="s">
        <v>29</v>
      </c>
      <c r="AX20" s="31">
        <v>0</v>
      </c>
      <c r="AY20" s="190">
        <f>IF($E19&gt;0,ROUND(((($D19/$E19)*AX20)*((1+$B$9)^(RIGHT(AY$11,2)-1))),0),0)</f>
        <v>0</v>
      </c>
      <c r="AZ20" s="86">
        <v>0</v>
      </c>
      <c r="BA20" s="86">
        <v>0</v>
      </c>
      <c r="BB20" s="86">
        <v>0</v>
      </c>
      <c r="BC20" s="86">
        <v>0</v>
      </c>
      <c r="BD20" s="86">
        <v>0</v>
      </c>
      <c r="BE20" s="86">
        <v>0</v>
      </c>
      <c r="BF20" s="86">
        <v>0</v>
      </c>
      <c r="BG20" s="86">
        <v>0</v>
      </c>
      <c r="BH20" s="86">
        <v>0</v>
      </c>
      <c r="BI20" s="86">
        <v>0</v>
      </c>
      <c r="BJ20" s="86">
        <v>0</v>
      </c>
      <c r="BK20" s="193" t="s">
        <v>29</v>
      </c>
      <c r="BL20" s="31">
        <v>0</v>
      </c>
      <c r="BM20" s="190">
        <f>IF($E19&gt;0,ROUND(((($D19/$E19)*BL20)*((1+$B$9)^(RIGHT(BM$11,2)-1))),0),0)</f>
        <v>0</v>
      </c>
      <c r="BN20" s="86">
        <v>0</v>
      </c>
      <c r="BO20" s="86">
        <v>0</v>
      </c>
      <c r="BP20" s="86">
        <v>0</v>
      </c>
      <c r="BQ20" s="86">
        <v>0</v>
      </c>
      <c r="BR20" s="86">
        <v>0</v>
      </c>
      <c r="BS20" s="86">
        <v>0</v>
      </c>
      <c r="BT20" s="86">
        <v>0</v>
      </c>
      <c r="BU20" s="86">
        <v>0</v>
      </c>
      <c r="BV20" s="86">
        <v>0</v>
      </c>
      <c r="BW20" s="86">
        <v>0</v>
      </c>
      <c r="BX20" s="86">
        <v>0</v>
      </c>
      <c r="BY20" s="99">
        <f>SUM(I20,W20,AK20,AY20,BM20)</f>
        <v>0</v>
      </c>
      <c r="BZ20" s="12"/>
      <c r="CA20" s="108">
        <f t="shared" si="0"/>
        <v>0</v>
      </c>
      <c r="CB20" s="99">
        <f t="shared" si="1"/>
        <v>0</v>
      </c>
      <c r="CC20" s="86"/>
      <c r="CD20" s="132">
        <f t="shared" si="2"/>
        <v>0</v>
      </c>
      <c r="CE20" s="132">
        <v>0</v>
      </c>
      <c r="CF20" s="132">
        <v>0</v>
      </c>
      <c r="CG20" s="132">
        <v>0</v>
      </c>
      <c r="CH20" s="132">
        <v>0</v>
      </c>
      <c r="CI20" s="132">
        <v>0</v>
      </c>
      <c r="CJ20" s="132">
        <v>0</v>
      </c>
      <c r="CK20" s="132">
        <v>0</v>
      </c>
      <c r="CL20" s="132">
        <v>0</v>
      </c>
      <c r="CM20" s="132">
        <v>0</v>
      </c>
      <c r="CN20" s="132">
        <v>0</v>
      </c>
      <c r="CO20" s="132">
        <v>0</v>
      </c>
      <c r="CP20" s="132">
        <v>0</v>
      </c>
      <c r="CQ20" s="132">
        <v>0</v>
      </c>
      <c r="CR20" s="132">
        <v>0</v>
      </c>
      <c r="CS20" s="132">
        <v>0</v>
      </c>
      <c r="CT20" s="132">
        <v>0</v>
      </c>
      <c r="CU20" s="132">
        <v>0</v>
      </c>
      <c r="CV20" s="132">
        <v>0</v>
      </c>
      <c r="CW20" s="132">
        <v>0</v>
      </c>
      <c r="CX20" s="132">
        <v>0</v>
      </c>
      <c r="CY20" s="132">
        <v>0</v>
      </c>
      <c r="CZ20" s="132">
        <v>0</v>
      </c>
      <c r="DA20" s="132">
        <v>0</v>
      </c>
      <c r="DB20" s="132">
        <v>0</v>
      </c>
      <c r="DC20" s="132">
        <v>0</v>
      </c>
      <c r="DD20" s="132">
        <v>0</v>
      </c>
      <c r="DE20" s="132">
        <v>0</v>
      </c>
      <c r="DF20" s="132">
        <v>0</v>
      </c>
      <c r="DG20" s="132">
        <v>0</v>
      </c>
    </row>
    <row r="21" spans="1:111" hidden="1" x14ac:dyDescent="0.25">
      <c r="A21" s="107"/>
      <c r="B21" s="87"/>
      <c r="C21" s="86"/>
      <c r="D21" s="86"/>
      <c r="E21" s="88"/>
      <c r="F21" s="41"/>
      <c r="G21" s="30"/>
      <c r="H21" s="30"/>
      <c r="I21" s="190"/>
      <c r="J21" s="86"/>
      <c r="K21" s="86"/>
      <c r="L21" s="86"/>
      <c r="M21" s="86"/>
      <c r="N21" s="86"/>
      <c r="O21" s="86"/>
      <c r="P21" s="86"/>
      <c r="Q21" s="86"/>
      <c r="R21" s="86"/>
      <c r="S21" s="86"/>
      <c r="T21" s="86"/>
      <c r="U21" s="193"/>
      <c r="V21" s="30"/>
      <c r="W21" s="190"/>
      <c r="X21" s="86"/>
      <c r="Y21" s="86"/>
      <c r="Z21" s="86"/>
      <c r="AA21" s="86"/>
      <c r="AB21" s="86"/>
      <c r="AC21" s="86"/>
      <c r="AD21" s="86"/>
      <c r="AE21" s="86"/>
      <c r="AF21" s="86"/>
      <c r="AG21" s="86"/>
      <c r="AH21" s="86"/>
      <c r="AI21" s="193"/>
      <c r="AJ21" s="30"/>
      <c r="AK21" s="190"/>
      <c r="AL21" s="86"/>
      <c r="AM21" s="86"/>
      <c r="AN21" s="86"/>
      <c r="AO21" s="86"/>
      <c r="AP21" s="86"/>
      <c r="AQ21" s="86"/>
      <c r="AR21" s="86"/>
      <c r="AS21" s="86"/>
      <c r="AT21" s="86"/>
      <c r="AU21" s="86"/>
      <c r="AV21" s="86"/>
      <c r="AW21" s="193"/>
      <c r="AX21" s="30"/>
      <c r="AY21" s="190"/>
      <c r="AZ21" s="86"/>
      <c r="BA21" s="86"/>
      <c r="BB21" s="86"/>
      <c r="BC21" s="86"/>
      <c r="BD21" s="86"/>
      <c r="BE21" s="86"/>
      <c r="BF21" s="86"/>
      <c r="BG21" s="86"/>
      <c r="BH21" s="86"/>
      <c r="BI21" s="86"/>
      <c r="BJ21" s="86"/>
      <c r="BK21" s="193"/>
      <c r="BL21" s="30"/>
      <c r="BM21" s="190"/>
      <c r="BN21" s="86"/>
      <c r="BO21" s="86"/>
      <c r="BP21" s="86"/>
      <c r="BQ21" s="86"/>
      <c r="BR21" s="86"/>
      <c r="BS21" s="86"/>
      <c r="BT21" s="86"/>
      <c r="BU21" s="86"/>
      <c r="BV21" s="86"/>
      <c r="BW21" s="86"/>
      <c r="BX21" s="86"/>
      <c r="BY21" s="99"/>
      <c r="BZ21" s="12"/>
      <c r="CA21" s="108"/>
      <c r="CB21" s="99"/>
      <c r="CC21" s="86"/>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row>
    <row r="22" spans="1:111" hidden="1" x14ac:dyDescent="0.25">
      <c r="A22" s="107" t="s">
        <v>30</v>
      </c>
      <c r="B22" s="87"/>
      <c r="C22" s="86"/>
      <c r="D22" s="86">
        <v>0</v>
      </c>
      <c r="E22" s="88"/>
      <c r="F22" s="41"/>
      <c r="G22" s="30" t="s">
        <v>28</v>
      </c>
      <c r="H22" s="31">
        <v>0</v>
      </c>
      <c r="I22" s="190">
        <f>IF($E22&gt;0,ROUND(((($D22/$E22)*H22)),0),0)</f>
        <v>0</v>
      </c>
      <c r="J22" s="86">
        <v>0</v>
      </c>
      <c r="K22" s="86">
        <v>0</v>
      </c>
      <c r="L22" s="86">
        <v>0</v>
      </c>
      <c r="M22" s="86">
        <v>0</v>
      </c>
      <c r="N22" s="86">
        <v>0</v>
      </c>
      <c r="O22" s="86">
        <v>0</v>
      </c>
      <c r="P22" s="86">
        <v>0</v>
      </c>
      <c r="Q22" s="86">
        <v>0</v>
      </c>
      <c r="R22" s="86">
        <v>0</v>
      </c>
      <c r="S22" s="86">
        <v>0</v>
      </c>
      <c r="T22" s="86">
        <v>0</v>
      </c>
      <c r="U22" s="193" t="s">
        <v>28</v>
      </c>
      <c r="V22" s="31">
        <v>0</v>
      </c>
      <c r="W22" s="190">
        <f>IF($E22&gt;0,ROUND(((($D22/$E22)*V22)*((1+$B$9)^(RIGHT(W$11,2)-1))),0),0)</f>
        <v>0</v>
      </c>
      <c r="X22" s="86">
        <v>0</v>
      </c>
      <c r="Y22" s="86">
        <v>0</v>
      </c>
      <c r="Z22" s="86">
        <v>0</v>
      </c>
      <c r="AA22" s="86">
        <v>0</v>
      </c>
      <c r="AB22" s="86">
        <v>0</v>
      </c>
      <c r="AC22" s="86">
        <v>0</v>
      </c>
      <c r="AD22" s="86">
        <v>0</v>
      </c>
      <c r="AE22" s="86">
        <v>0</v>
      </c>
      <c r="AF22" s="86">
        <v>0</v>
      </c>
      <c r="AG22" s="86">
        <v>0</v>
      </c>
      <c r="AH22" s="86">
        <v>0</v>
      </c>
      <c r="AI22" s="193" t="s">
        <v>28</v>
      </c>
      <c r="AJ22" s="31">
        <v>0</v>
      </c>
      <c r="AK22" s="190">
        <f>ROUND(($D22*AJ22)*((1+$B$9)^(RIGHT(AK$11,2)-1)),0)</f>
        <v>0</v>
      </c>
      <c r="AL22" s="86">
        <v>0</v>
      </c>
      <c r="AM22" s="86">
        <v>0</v>
      </c>
      <c r="AN22" s="86">
        <v>0</v>
      </c>
      <c r="AO22" s="86">
        <v>0</v>
      </c>
      <c r="AP22" s="86">
        <v>0</v>
      </c>
      <c r="AQ22" s="86">
        <v>0</v>
      </c>
      <c r="AR22" s="86">
        <v>0</v>
      </c>
      <c r="AS22" s="86">
        <v>0</v>
      </c>
      <c r="AT22" s="86">
        <v>0</v>
      </c>
      <c r="AU22" s="86">
        <v>0</v>
      </c>
      <c r="AV22" s="86">
        <v>0</v>
      </c>
      <c r="AW22" s="193" t="s">
        <v>28</v>
      </c>
      <c r="AX22" s="31">
        <v>0</v>
      </c>
      <c r="AY22" s="190">
        <f>IF($E22&gt;0,ROUND(((($D22/$E22)*AX22)*((1+$B$9)^(RIGHT(AY$11,2)-1))),0),0)</f>
        <v>0</v>
      </c>
      <c r="AZ22" s="86">
        <v>0</v>
      </c>
      <c r="BA22" s="86">
        <v>0</v>
      </c>
      <c r="BB22" s="86">
        <v>0</v>
      </c>
      <c r="BC22" s="86">
        <v>0</v>
      </c>
      <c r="BD22" s="86">
        <v>0</v>
      </c>
      <c r="BE22" s="86">
        <v>0</v>
      </c>
      <c r="BF22" s="86">
        <v>0</v>
      </c>
      <c r="BG22" s="86">
        <v>0</v>
      </c>
      <c r="BH22" s="86">
        <v>0</v>
      </c>
      <c r="BI22" s="86">
        <v>0</v>
      </c>
      <c r="BJ22" s="86">
        <v>0</v>
      </c>
      <c r="BK22" s="193" t="s">
        <v>28</v>
      </c>
      <c r="BL22" s="31">
        <v>0</v>
      </c>
      <c r="BM22" s="190">
        <f>IF($E22&gt;0,ROUND(((($D22/$E22)*BL22)*((1+$B$9)^(RIGHT(BM$11,2)-1))),0),0)</f>
        <v>0</v>
      </c>
      <c r="BN22" s="86">
        <v>0</v>
      </c>
      <c r="BO22" s="86">
        <v>0</v>
      </c>
      <c r="BP22" s="86">
        <v>0</v>
      </c>
      <c r="BQ22" s="86">
        <v>0</v>
      </c>
      <c r="BR22" s="86">
        <v>0</v>
      </c>
      <c r="BS22" s="86">
        <v>0</v>
      </c>
      <c r="BT22" s="86">
        <v>0</v>
      </c>
      <c r="BU22" s="86">
        <v>0</v>
      </c>
      <c r="BV22" s="86">
        <v>0</v>
      </c>
      <c r="BW22" s="86">
        <v>0</v>
      </c>
      <c r="BX22" s="86">
        <v>0</v>
      </c>
      <c r="BY22" s="99">
        <f>SUM(I22,W22,AK22,AY22,BM22)</f>
        <v>0</v>
      </c>
      <c r="BZ22" s="12"/>
      <c r="CA22" s="108">
        <f t="shared" ref="CA22:CA23" si="3">SUM(J22,X22,AL22,AZ22,BN22)</f>
        <v>0</v>
      </c>
      <c r="CB22" s="99">
        <f t="shared" ref="CB22:CB23" si="4">SUM(K22:T22,Y22:AH22,AM22:AV22,BA22:BJ22,BO22:BX22)</f>
        <v>0</v>
      </c>
      <c r="CC22" s="86"/>
      <c r="CD22" s="132">
        <f t="shared" ref="CD22:CD23" si="5">BY22-SUM(CE22:DG22)</f>
        <v>0</v>
      </c>
      <c r="CE22" s="132">
        <v>0</v>
      </c>
      <c r="CF22" s="132">
        <v>0</v>
      </c>
      <c r="CG22" s="132">
        <v>0</v>
      </c>
      <c r="CH22" s="132">
        <v>0</v>
      </c>
      <c r="CI22" s="132">
        <v>0</v>
      </c>
      <c r="CJ22" s="132">
        <v>0</v>
      </c>
      <c r="CK22" s="132">
        <v>0</v>
      </c>
      <c r="CL22" s="132">
        <v>0</v>
      </c>
      <c r="CM22" s="132">
        <v>0</v>
      </c>
      <c r="CN22" s="132">
        <v>0</v>
      </c>
      <c r="CO22" s="132">
        <v>0</v>
      </c>
      <c r="CP22" s="132">
        <v>0</v>
      </c>
      <c r="CQ22" s="132">
        <v>0</v>
      </c>
      <c r="CR22" s="132">
        <v>0</v>
      </c>
      <c r="CS22" s="132">
        <v>0</v>
      </c>
      <c r="CT22" s="132">
        <v>0</v>
      </c>
      <c r="CU22" s="132">
        <v>0</v>
      </c>
      <c r="CV22" s="132">
        <v>0</v>
      </c>
      <c r="CW22" s="132">
        <v>0</v>
      </c>
      <c r="CX22" s="132">
        <v>0</v>
      </c>
      <c r="CY22" s="132">
        <v>0</v>
      </c>
      <c r="CZ22" s="132">
        <v>0</v>
      </c>
      <c r="DA22" s="132">
        <v>0</v>
      </c>
      <c r="DB22" s="132">
        <v>0</v>
      </c>
      <c r="DC22" s="132">
        <v>0</v>
      </c>
      <c r="DD22" s="132">
        <v>0</v>
      </c>
      <c r="DE22" s="132">
        <v>0</v>
      </c>
      <c r="DF22" s="132">
        <v>0</v>
      </c>
      <c r="DG22" s="132">
        <v>0</v>
      </c>
    </row>
    <row r="23" spans="1:111" hidden="1" x14ac:dyDescent="0.25">
      <c r="A23" s="107"/>
      <c r="B23" s="87"/>
      <c r="C23" s="86"/>
      <c r="D23" s="86"/>
      <c r="E23" s="88"/>
      <c r="F23" s="41"/>
      <c r="G23" s="30" t="s">
        <v>29</v>
      </c>
      <c r="H23" s="31">
        <v>0</v>
      </c>
      <c r="I23" s="190">
        <f>IF($E22&gt;0,ROUND(((($D22/$E22)*H23)),0),0)</f>
        <v>0</v>
      </c>
      <c r="J23" s="86">
        <v>0</v>
      </c>
      <c r="K23" s="86">
        <v>0</v>
      </c>
      <c r="L23" s="86">
        <v>0</v>
      </c>
      <c r="M23" s="86">
        <v>0</v>
      </c>
      <c r="N23" s="86">
        <v>0</v>
      </c>
      <c r="O23" s="86">
        <v>0</v>
      </c>
      <c r="P23" s="86">
        <v>0</v>
      </c>
      <c r="Q23" s="86">
        <v>0</v>
      </c>
      <c r="R23" s="86">
        <v>0</v>
      </c>
      <c r="S23" s="86">
        <v>0</v>
      </c>
      <c r="T23" s="86">
        <v>0</v>
      </c>
      <c r="U23" s="193" t="s">
        <v>29</v>
      </c>
      <c r="V23" s="31">
        <v>0</v>
      </c>
      <c r="W23" s="190">
        <f>IF($E22&gt;0,ROUND(((($D22/$E22)*V23)*((1+$B$9)^(RIGHT(W$11,2)-1))),0),0)</f>
        <v>0</v>
      </c>
      <c r="X23" s="86">
        <v>0</v>
      </c>
      <c r="Y23" s="86">
        <v>0</v>
      </c>
      <c r="Z23" s="86">
        <v>0</v>
      </c>
      <c r="AA23" s="86">
        <v>0</v>
      </c>
      <c r="AB23" s="86">
        <v>0</v>
      </c>
      <c r="AC23" s="86">
        <v>0</v>
      </c>
      <c r="AD23" s="86">
        <v>0</v>
      </c>
      <c r="AE23" s="86">
        <v>0</v>
      </c>
      <c r="AF23" s="86">
        <v>0</v>
      </c>
      <c r="AG23" s="86">
        <v>0</v>
      </c>
      <c r="AH23" s="86">
        <v>0</v>
      </c>
      <c r="AI23" s="193" t="s">
        <v>29</v>
      </c>
      <c r="AJ23" s="31">
        <v>0</v>
      </c>
      <c r="AK23" s="190">
        <f>IF($E22&gt;0,ROUND(((($D22/$E22)*AJ23)*((1+$B$9)^(RIGHT(AK$11,2)-1))),0),0)</f>
        <v>0</v>
      </c>
      <c r="AL23" s="86">
        <v>0</v>
      </c>
      <c r="AM23" s="86">
        <v>0</v>
      </c>
      <c r="AN23" s="86">
        <v>0</v>
      </c>
      <c r="AO23" s="86">
        <v>0</v>
      </c>
      <c r="AP23" s="86">
        <v>0</v>
      </c>
      <c r="AQ23" s="86">
        <v>0</v>
      </c>
      <c r="AR23" s="86">
        <v>0</v>
      </c>
      <c r="AS23" s="86">
        <v>0</v>
      </c>
      <c r="AT23" s="86">
        <v>0</v>
      </c>
      <c r="AU23" s="86">
        <v>0</v>
      </c>
      <c r="AV23" s="86">
        <v>0</v>
      </c>
      <c r="AW23" s="193" t="s">
        <v>29</v>
      </c>
      <c r="AX23" s="31">
        <v>0</v>
      </c>
      <c r="AY23" s="190">
        <f>IF($E22&gt;0,ROUND(((($D22/$E22)*AX23)*((1+$B$9)^(RIGHT(AY$11,2)-1))),0),0)</f>
        <v>0</v>
      </c>
      <c r="AZ23" s="86">
        <v>0</v>
      </c>
      <c r="BA23" s="86">
        <v>0</v>
      </c>
      <c r="BB23" s="86">
        <v>0</v>
      </c>
      <c r="BC23" s="86">
        <v>0</v>
      </c>
      <c r="BD23" s="86">
        <v>0</v>
      </c>
      <c r="BE23" s="86">
        <v>0</v>
      </c>
      <c r="BF23" s="86">
        <v>0</v>
      </c>
      <c r="BG23" s="86">
        <v>0</v>
      </c>
      <c r="BH23" s="86">
        <v>0</v>
      </c>
      <c r="BI23" s="86">
        <v>0</v>
      </c>
      <c r="BJ23" s="86">
        <v>0</v>
      </c>
      <c r="BK23" s="193" t="s">
        <v>29</v>
      </c>
      <c r="BL23" s="31">
        <v>0</v>
      </c>
      <c r="BM23" s="190">
        <f>IF($E22&gt;0,ROUND(((($D22/$E22)*BL23)*((1+$B$9)^(RIGHT(BM$11,2)-1))),0),0)</f>
        <v>0</v>
      </c>
      <c r="BN23" s="86">
        <v>0</v>
      </c>
      <c r="BO23" s="86">
        <v>0</v>
      </c>
      <c r="BP23" s="86">
        <v>0</v>
      </c>
      <c r="BQ23" s="86">
        <v>0</v>
      </c>
      <c r="BR23" s="86">
        <v>0</v>
      </c>
      <c r="BS23" s="86">
        <v>0</v>
      </c>
      <c r="BT23" s="86">
        <v>0</v>
      </c>
      <c r="BU23" s="86">
        <v>0</v>
      </c>
      <c r="BV23" s="86">
        <v>0</v>
      </c>
      <c r="BW23" s="86">
        <v>0</v>
      </c>
      <c r="BX23" s="86">
        <v>0</v>
      </c>
      <c r="BY23" s="99">
        <f>SUM(I23,W23,AK23,AY23,BM23)</f>
        <v>0</v>
      </c>
      <c r="BZ23" s="12"/>
      <c r="CA23" s="108">
        <f t="shared" si="3"/>
        <v>0</v>
      </c>
      <c r="CB23" s="99">
        <f t="shared" si="4"/>
        <v>0</v>
      </c>
      <c r="CC23" s="86"/>
      <c r="CD23" s="132">
        <f t="shared" si="5"/>
        <v>0</v>
      </c>
      <c r="CE23" s="132">
        <v>0</v>
      </c>
      <c r="CF23" s="132">
        <v>0</v>
      </c>
      <c r="CG23" s="132">
        <v>0</v>
      </c>
      <c r="CH23" s="132">
        <v>0</v>
      </c>
      <c r="CI23" s="132">
        <v>0</v>
      </c>
      <c r="CJ23" s="132">
        <v>0</v>
      </c>
      <c r="CK23" s="132">
        <v>0</v>
      </c>
      <c r="CL23" s="132">
        <v>0</v>
      </c>
      <c r="CM23" s="132">
        <v>0</v>
      </c>
      <c r="CN23" s="132">
        <v>0</v>
      </c>
      <c r="CO23" s="132">
        <v>0</v>
      </c>
      <c r="CP23" s="132">
        <v>0</v>
      </c>
      <c r="CQ23" s="132">
        <v>0</v>
      </c>
      <c r="CR23" s="132">
        <v>0</v>
      </c>
      <c r="CS23" s="132">
        <v>0</v>
      </c>
      <c r="CT23" s="132">
        <v>0</v>
      </c>
      <c r="CU23" s="132">
        <v>0</v>
      </c>
      <c r="CV23" s="132">
        <v>0</v>
      </c>
      <c r="CW23" s="132">
        <v>0</v>
      </c>
      <c r="CX23" s="132">
        <v>0</v>
      </c>
      <c r="CY23" s="132">
        <v>0</v>
      </c>
      <c r="CZ23" s="132">
        <v>0</v>
      </c>
      <c r="DA23" s="132">
        <v>0</v>
      </c>
      <c r="DB23" s="132">
        <v>0</v>
      </c>
      <c r="DC23" s="132">
        <v>0</v>
      </c>
      <c r="DD23" s="132">
        <v>0</v>
      </c>
      <c r="DE23" s="132">
        <v>0</v>
      </c>
      <c r="DF23" s="132">
        <v>0</v>
      </c>
      <c r="DG23" s="132">
        <v>0</v>
      </c>
    </row>
    <row r="24" spans="1:111" hidden="1" x14ac:dyDescent="0.25">
      <c r="A24" s="107"/>
      <c r="B24" s="87"/>
      <c r="C24" s="86"/>
      <c r="D24" s="86"/>
      <c r="E24" s="88"/>
      <c r="F24" s="41"/>
      <c r="G24" s="30"/>
      <c r="H24" s="30"/>
      <c r="I24" s="190"/>
      <c r="J24" s="86"/>
      <c r="K24" s="86"/>
      <c r="L24" s="86"/>
      <c r="M24" s="86"/>
      <c r="N24" s="86"/>
      <c r="O24" s="86"/>
      <c r="P24" s="86"/>
      <c r="Q24" s="86"/>
      <c r="R24" s="86"/>
      <c r="S24" s="86"/>
      <c r="T24" s="86"/>
      <c r="U24" s="193"/>
      <c r="V24" s="30"/>
      <c r="W24" s="190"/>
      <c r="X24" s="86"/>
      <c r="Y24" s="86"/>
      <c r="Z24" s="86"/>
      <c r="AA24" s="86"/>
      <c r="AB24" s="86"/>
      <c r="AC24" s="86"/>
      <c r="AD24" s="86"/>
      <c r="AE24" s="86"/>
      <c r="AF24" s="86"/>
      <c r="AG24" s="86"/>
      <c r="AH24" s="86"/>
      <c r="AI24" s="193"/>
      <c r="AJ24" s="30"/>
      <c r="AK24" s="190"/>
      <c r="AL24" s="86"/>
      <c r="AM24" s="86"/>
      <c r="AN24" s="86"/>
      <c r="AO24" s="86"/>
      <c r="AP24" s="86"/>
      <c r="AQ24" s="86"/>
      <c r="AR24" s="86"/>
      <c r="AS24" s="86"/>
      <c r="AT24" s="86"/>
      <c r="AU24" s="86"/>
      <c r="AV24" s="86"/>
      <c r="AW24" s="193"/>
      <c r="AX24" s="30"/>
      <c r="AY24" s="190"/>
      <c r="AZ24" s="86"/>
      <c r="BA24" s="86"/>
      <c r="BB24" s="86"/>
      <c r="BC24" s="86"/>
      <c r="BD24" s="86"/>
      <c r="BE24" s="86"/>
      <c r="BF24" s="86"/>
      <c r="BG24" s="86"/>
      <c r="BH24" s="86"/>
      <c r="BI24" s="86"/>
      <c r="BJ24" s="86"/>
      <c r="BK24" s="193"/>
      <c r="BL24" s="30"/>
      <c r="BM24" s="190"/>
      <c r="BN24" s="86"/>
      <c r="BO24" s="86"/>
      <c r="BP24" s="86"/>
      <c r="BQ24" s="86"/>
      <c r="BR24" s="86"/>
      <c r="BS24" s="86"/>
      <c r="BT24" s="86"/>
      <c r="BU24" s="86"/>
      <c r="BV24" s="86"/>
      <c r="BW24" s="86"/>
      <c r="BX24" s="86"/>
      <c r="BY24" s="99"/>
      <c r="BZ24" s="12"/>
      <c r="CA24" s="108"/>
      <c r="CB24" s="99"/>
      <c r="CC24" s="86"/>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row>
    <row r="25" spans="1:111" hidden="1" x14ac:dyDescent="0.25">
      <c r="A25" s="107" t="s">
        <v>30</v>
      </c>
      <c r="B25" s="87"/>
      <c r="C25" s="86"/>
      <c r="D25" s="86">
        <v>0</v>
      </c>
      <c r="E25" s="88"/>
      <c r="F25" s="41"/>
      <c r="G25" s="30" t="s">
        <v>28</v>
      </c>
      <c r="H25" s="31">
        <v>0</v>
      </c>
      <c r="I25" s="190">
        <f>IF($E25&gt;0,ROUND(((($D25/$E25)*H25)),0),0)</f>
        <v>0</v>
      </c>
      <c r="J25" s="86">
        <v>0</v>
      </c>
      <c r="K25" s="86">
        <v>0</v>
      </c>
      <c r="L25" s="86">
        <v>0</v>
      </c>
      <c r="M25" s="86">
        <v>0</v>
      </c>
      <c r="N25" s="86">
        <v>0</v>
      </c>
      <c r="O25" s="86">
        <v>0</v>
      </c>
      <c r="P25" s="86">
        <v>0</v>
      </c>
      <c r="Q25" s="86">
        <v>0</v>
      </c>
      <c r="R25" s="86">
        <v>0</v>
      </c>
      <c r="S25" s="86">
        <v>0</v>
      </c>
      <c r="T25" s="86">
        <v>0</v>
      </c>
      <c r="U25" s="193" t="s">
        <v>28</v>
      </c>
      <c r="V25" s="31">
        <v>0</v>
      </c>
      <c r="W25" s="190">
        <f>IF($E25&gt;0,ROUND(((($D25/$E25)*V25)*((1+$B$9)^(RIGHT(W$11,2)-1))),0),0)</f>
        <v>0</v>
      </c>
      <c r="X25" s="86">
        <v>0</v>
      </c>
      <c r="Y25" s="86">
        <v>0</v>
      </c>
      <c r="Z25" s="86">
        <v>0</v>
      </c>
      <c r="AA25" s="86">
        <v>0</v>
      </c>
      <c r="AB25" s="86">
        <v>0</v>
      </c>
      <c r="AC25" s="86">
        <v>0</v>
      </c>
      <c r="AD25" s="86">
        <v>0</v>
      </c>
      <c r="AE25" s="86">
        <v>0</v>
      </c>
      <c r="AF25" s="86">
        <v>0</v>
      </c>
      <c r="AG25" s="86">
        <v>0</v>
      </c>
      <c r="AH25" s="86">
        <v>0</v>
      </c>
      <c r="AI25" s="193" t="s">
        <v>28</v>
      </c>
      <c r="AJ25" s="31">
        <v>0</v>
      </c>
      <c r="AK25" s="190">
        <f>ROUND(($D25*AJ25)*((1+$B$9)^(RIGHT(AK$11,2)-1)),0)</f>
        <v>0</v>
      </c>
      <c r="AL25" s="86">
        <v>0</v>
      </c>
      <c r="AM25" s="86">
        <v>0</v>
      </c>
      <c r="AN25" s="86">
        <v>0</v>
      </c>
      <c r="AO25" s="86">
        <v>0</v>
      </c>
      <c r="AP25" s="86">
        <v>0</v>
      </c>
      <c r="AQ25" s="86">
        <v>0</v>
      </c>
      <c r="AR25" s="86">
        <v>0</v>
      </c>
      <c r="AS25" s="86">
        <v>0</v>
      </c>
      <c r="AT25" s="86">
        <v>0</v>
      </c>
      <c r="AU25" s="86">
        <v>0</v>
      </c>
      <c r="AV25" s="86">
        <v>0</v>
      </c>
      <c r="AW25" s="193" t="s">
        <v>28</v>
      </c>
      <c r="AX25" s="31">
        <v>0</v>
      </c>
      <c r="AY25" s="190">
        <f>IF($E25&gt;0,ROUND(((($D25/$E25)*AX25)*((1+$B$9)^(RIGHT(AY$11,2)-1))),0),0)</f>
        <v>0</v>
      </c>
      <c r="AZ25" s="86">
        <v>0</v>
      </c>
      <c r="BA25" s="86">
        <v>0</v>
      </c>
      <c r="BB25" s="86">
        <v>0</v>
      </c>
      <c r="BC25" s="86">
        <v>0</v>
      </c>
      <c r="BD25" s="86">
        <v>0</v>
      </c>
      <c r="BE25" s="86">
        <v>0</v>
      </c>
      <c r="BF25" s="86">
        <v>0</v>
      </c>
      <c r="BG25" s="86">
        <v>0</v>
      </c>
      <c r="BH25" s="86">
        <v>0</v>
      </c>
      <c r="BI25" s="86">
        <v>0</v>
      </c>
      <c r="BJ25" s="86">
        <v>0</v>
      </c>
      <c r="BK25" s="193" t="s">
        <v>28</v>
      </c>
      <c r="BL25" s="31">
        <v>0</v>
      </c>
      <c r="BM25" s="190">
        <f>IF($E25&gt;0,ROUND(((($D25/$E25)*BL25)*((1+$B$9)^(RIGHT(BM$11,2)-1))),0),0)</f>
        <v>0</v>
      </c>
      <c r="BN25" s="86">
        <v>0</v>
      </c>
      <c r="BO25" s="86">
        <v>0</v>
      </c>
      <c r="BP25" s="86">
        <v>0</v>
      </c>
      <c r="BQ25" s="86">
        <v>0</v>
      </c>
      <c r="BR25" s="86">
        <v>0</v>
      </c>
      <c r="BS25" s="86">
        <v>0</v>
      </c>
      <c r="BT25" s="86">
        <v>0</v>
      </c>
      <c r="BU25" s="86">
        <v>0</v>
      </c>
      <c r="BV25" s="86">
        <v>0</v>
      </c>
      <c r="BW25" s="86">
        <v>0</v>
      </c>
      <c r="BX25" s="86">
        <v>0</v>
      </c>
      <c r="BY25" s="99">
        <f>SUM(I25,W25,AK25,AY25,BM25)</f>
        <v>0</v>
      </c>
      <c r="BZ25" s="12"/>
      <c r="CA25" s="108">
        <f t="shared" ref="CA25:CA26" si="6">SUM(J25,X25,AL25,AZ25,BN25)</f>
        <v>0</v>
      </c>
      <c r="CB25" s="99">
        <f t="shared" ref="CB25:CB26" si="7">SUM(K25:T25,Y25:AH25,AM25:AV25,BA25:BJ25,BO25:BX25)</f>
        <v>0</v>
      </c>
      <c r="CC25" s="86"/>
      <c r="CD25" s="132">
        <f t="shared" ref="CD25:CD26" si="8">BY25-SUM(CE25:DG25)</f>
        <v>0</v>
      </c>
      <c r="CE25" s="132">
        <v>0</v>
      </c>
      <c r="CF25" s="132">
        <v>0</v>
      </c>
      <c r="CG25" s="132">
        <v>0</v>
      </c>
      <c r="CH25" s="132">
        <v>0</v>
      </c>
      <c r="CI25" s="132">
        <v>0</v>
      </c>
      <c r="CJ25" s="132">
        <v>0</v>
      </c>
      <c r="CK25" s="132">
        <v>0</v>
      </c>
      <c r="CL25" s="132">
        <v>0</v>
      </c>
      <c r="CM25" s="132">
        <v>0</v>
      </c>
      <c r="CN25" s="132">
        <v>0</v>
      </c>
      <c r="CO25" s="132">
        <v>0</v>
      </c>
      <c r="CP25" s="132">
        <v>0</v>
      </c>
      <c r="CQ25" s="132">
        <v>0</v>
      </c>
      <c r="CR25" s="132">
        <v>0</v>
      </c>
      <c r="CS25" s="132">
        <v>0</v>
      </c>
      <c r="CT25" s="132">
        <v>0</v>
      </c>
      <c r="CU25" s="132">
        <v>0</v>
      </c>
      <c r="CV25" s="132">
        <v>0</v>
      </c>
      <c r="CW25" s="132">
        <v>0</v>
      </c>
      <c r="CX25" s="132">
        <v>0</v>
      </c>
      <c r="CY25" s="132">
        <v>0</v>
      </c>
      <c r="CZ25" s="132">
        <v>0</v>
      </c>
      <c r="DA25" s="132">
        <v>0</v>
      </c>
      <c r="DB25" s="132">
        <v>0</v>
      </c>
      <c r="DC25" s="132">
        <v>0</v>
      </c>
      <c r="DD25" s="132">
        <v>0</v>
      </c>
      <c r="DE25" s="132">
        <v>0</v>
      </c>
      <c r="DF25" s="132">
        <v>0</v>
      </c>
      <c r="DG25" s="132">
        <v>0</v>
      </c>
    </row>
    <row r="26" spans="1:111" hidden="1" x14ac:dyDescent="0.25">
      <c r="A26" s="107"/>
      <c r="B26" s="87"/>
      <c r="C26" s="86"/>
      <c r="D26" s="86"/>
      <c r="E26" s="88"/>
      <c r="F26" s="41"/>
      <c r="G26" s="30" t="s">
        <v>29</v>
      </c>
      <c r="H26" s="31">
        <v>0</v>
      </c>
      <c r="I26" s="190">
        <f>IF($E25&gt;0,ROUND(((($D25/$E25)*H26)),0),0)</f>
        <v>0</v>
      </c>
      <c r="J26" s="86">
        <v>0</v>
      </c>
      <c r="K26" s="86">
        <v>0</v>
      </c>
      <c r="L26" s="86">
        <v>0</v>
      </c>
      <c r="M26" s="86">
        <v>0</v>
      </c>
      <c r="N26" s="86">
        <v>0</v>
      </c>
      <c r="O26" s="86">
        <v>0</v>
      </c>
      <c r="P26" s="86">
        <v>0</v>
      </c>
      <c r="Q26" s="86">
        <v>0</v>
      </c>
      <c r="R26" s="86">
        <v>0</v>
      </c>
      <c r="S26" s="86">
        <v>0</v>
      </c>
      <c r="T26" s="86">
        <v>0</v>
      </c>
      <c r="U26" s="193" t="s">
        <v>29</v>
      </c>
      <c r="V26" s="31">
        <v>0</v>
      </c>
      <c r="W26" s="190">
        <f>IF($E25&gt;0,ROUND(((($D25/$E25)*V26)*((1+$B$9)^(RIGHT(W$11,2)-1))),0),0)</f>
        <v>0</v>
      </c>
      <c r="X26" s="86">
        <v>0</v>
      </c>
      <c r="Y26" s="86">
        <v>0</v>
      </c>
      <c r="Z26" s="86">
        <v>0</v>
      </c>
      <c r="AA26" s="86">
        <v>0</v>
      </c>
      <c r="AB26" s="86">
        <v>0</v>
      </c>
      <c r="AC26" s="86">
        <v>0</v>
      </c>
      <c r="AD26" s="86">
        <v>0</v>
      </c>
      <c r="AE26" s="86">
        <v>0</v>
      </c>
      <c r="AF26" s="86">
        <v>0</v>
      </c>
      <c r="AG26" s="86">
        <v>0</v>
      </c>
      <c r="AH26" s="86">
        <v>0</v>
      </c>
      <c r="AI26" s="193" t="s">
        <v>29</v>
      </c>
      <c r="AJ26" s="31">
        <v>0</v>
      </c>
      <c r="AK26" s="190">
        <f>IF($E25&gt;0,ROUND(((($D25/$E25)*AJ26)*((1+$B$9)^(RIGHT(AK$11,2)-1))),0),0)</f>
        <v>0</v>
      </c>
      <c r="AL26" s="86">
        <v>0</v>
      </c>
      <c r="AM26" s="86">
        <v>0</v>
      </c>
      <c r="AN26" s="86">
        <v>0</v>
      </c>
      <c r="AO26" s="86">
        <v>0</v>
      </c>
      <c r="AP26" s="86">
        <v>0</v>
      </c>
      <c r="AQ26" s="86">
        <v>0</v>
      </c>
      <c r="AR26" s="86">
        <v>0</v>
      </c>
      <c r="AS26" s="86">
        <v>0</v>
      </c>
      <c r="AT26" s="86">
        <v>0</v>
      </c>
      <c r="AU26" s="86">
        <v>0</v>
      </c>
      <c r="AV26" s="86">
        <v>0</v>
      </c>
      <c r="AW26" s="193" t="s">
        <v>29</v>
      </c>
      <c r="AX26" s="31">
        <v>0</v>
      </c>
      <c r="AY26" s="190">
        <f>IF($E25&gt;0,ROUND(((($D25/$E25)*AX26)*((1+$B$9)^(RIGHT(AY$11,2)-1))),0),0)</f>
        <v>0</v>
      </c>
      <c r="AZ26" s="86">
        <v>0</v>
      </c>
      <c r="BA26" s="86">
        <v>0</v>
      </c>
      <c r="BB26" s="86">
        <v>0</v>
      </c>
      <c r="BC26" s="86">
        <v>0</v>
      </c>
      <c r="BD26" s="86">
        <v>0</v>
      </c>
      <c r="BE26" s="86">
        <v>0</v>
      </c>
      <c r="BF26" s="86">
        <v>0</v>
      </c>
      <c r="BG26" s="86">
        <v>0</v>
      </c>
      <c r="BH26" s="86">
        <v>0</v>
      </c>
      <c r="BI26" s="86">
        <v>0</v>
      </c>
      <c r="BJ26" s="86">
        <v>0</v>
      </c>
      <c r="BK26" s="193" t="s">
        <v>29</v>
      </c>
      <c r="BL26" s="31">
        <v>0</v>
      </c>
      <c r="BM26" s="190">
        <f>IF($E25&gt;0,ROUND(((($D25/$E25)*BL26)*((1+$B$9)^(RIGHT(BM$11,2)-1))),0),0)</f>
        <v>0</v>
      </c>
      <c r="BN26" s="86">
        <v>0</v>
      </c>
      <c r="BO26" s="86">
        <v>0</v>
      </c>
      <c r="BP26" s="86">
        <v>0</v>
      </c>
      <c r="BQ26" s="86">
        <v>0</v>
      </c>
      <c r="BR26" s="86">
        <v>0</v>
      </c>
      <c r="BS26" s="86">
        <v>0</v>
      </c>
      <c r="BT26" s="86">
        <v>0</v>
      </c>
      <c r="BU26" s="86">
        <v>0</v>
      </c>
      <c r="BV26" s="86">
        <v>0</v>
      </c>
      <c r="BW26" s="86">
        <v>0</v>
      </c>
      <c r="BX26" s="86">
        <v>0</v>
      </c>
      <c r="BY26" s="99">
        <f>SUM(I26,W26,AK26,AY26,BM26)</f>
        <v>0</v>
      </c>
      <c r="BZ26" s="12"/>
      <c r="CA26" s="108">
        <f t="shared" si="6"/>
        <v>0</v>
      </c>
      <c r="CB26" s="99">
        <f t="shared" si="7"/>
        <v>0</v>
      </c>
      <c r="CC26" s="86"/>
      <c r="CD26" s="132">
        <f t="shared" si="8"/>
        <v>0</v>
      </c>
      <c r="CE26" s="132">
        <v>0</v>
      </c>
      <c r="CF26" s="132">
        <v>0</v>
      </c>
      <c r="CG26" s="132">
        <v>0</v>
      </c>
      <c r="CH26" s="132">
        <v>0</v>
      </c>
      <c r="CI26" s="132">
        <v>0</v>
      </c>
      <c r="CJ26" s="132">
        <v>0</v>
      </c>
      <c r="CK26" s="132">
        <v>0</v>
      </c>
      <c r="CL26" s="132">
        <v>0</v>
      </c>
      <c r="CM26" s="132">
        <v>0</v>
      </c>
      <c r="CN26" s="132">
        <v>0</v>
      </c>
      <c r="CO26" s="132">
        <v>0</v>
      </c>
      <c r="CP26" s="132">
        <v>0</v>
      </c>
      <c r="CQ26" s="132">
        <v>0</v>
      </c>
      <c r="CR26" s="132">
        <v>0</v>
      </c>
      <c r="CS26" s="132">
        <v>0</v>
      </c>
      <c r="CT26" s="132">
        <v>0</v>
      </c>
      <c r="CU26" s="132">
        <v>0</v>
      </c>
      <c r="CV26" s="132">
        <v>0</v>
      </c>
      <c r="CW26" s="132">
        <v>0</v>
      </c>
      <c r="CX26" s="132">
        <v>0</v>
      </c>
      <c r="CY26" s="132">
        <v>0</v>
      </c>
      <c r="CZ26" s="132">
        <v>0</v>
      </c>
      <c r="DA26" s="132">
        <v>0</v>
      </c>
      <c r="DB26" s="132">
        <v>0</v>
      </c>
      <c r="DC26" s="132">
        <v>0</v>
      </c>
      <c r="DD26" s="132">
        <v>0</v>
      </c>
      <c r="DE26" s="132">
        <v>0</v>
      </c>
      <c r="DF26" s="132">
        <v>0</v>
      </c>
      <c r="DG26" s="132">
        <v>0</v>
      </c>
    </row>
    <row r="27" spans="1:111" hidden="1" x14ac:dyDescent="0.25">
      <c r="A27" s="107"/>
      <c r="B27" s="87"/>
      <c r="C27" s="86"/>
      <c r="D27" s="86"/>
      <c r="E27" s="88"/>
      <c r="F27" s="41"/>
      <c r="G27" s="30"/>
      <c r="H27" s="31"/>
      <c r="I27" s="190"/>
      <c r="J27" s="86"/>
      <c r="K27" s="86"/>
      <c r="L27" s="86"/>
      <c r="M27" s="86"/>
      <c r="N27" s="86"/>
      <c r="O27" s="86"/>
      <c r="P27" s="86"/>
      <c r="Q27" s="86"/>
      <c r="R27" s="86"/>
      <c r="S27" s="86"/>
      <c r="T27" s="86"/>
      <c r="U27" s="193"/>
      <c r="V27" s="31"/>
      <c r="W27" s="190"/>
      <c r="X27" s="86"/>
      <c r="Y27" s="86"/>
      <c r="Z27" s="86"/>
      <c r="AA27" s="86"/>
      <c r="AB27" s="86"/>
      <c r="AC27" s="86"/>
      <c r="AD27" s="86"/>
      <c r="AE27" s="86"/>
      <c r="AF27" s="86"/>
      <c r="AG27" s="86"/>
      <c r="AH27" s="86"/>
      <c r="AI27" s="193"/>
      <c r="AJ27" s="31"/>
      <c r="AK27" s="190"/>
      <c r="AL27" s="86"/>
      <c r="AM27" s="86"/>
      <c r="AN27" s="86"/>
      <c r="AO27" s="86"/>
      <c r="AP27" s="86"/>
      <c r="AQ27" s="86"/>
      <c r="AR27" s="86"/>
      <c r="AS27" s="86"/>
      <c r="AT27" s="86"/>
      <c r="AU27" s="86"/>
      <c r="AV27" s="86"/>
      <c r="AW27" s="193"/>
      <c r="AX27" s="31"/>
      <c r="AY27" s="190"/>
      <c r="AZ27" s="86"/>
      <c r="BA27" s="86"/>
      <c r="BB27" s="86"/>
      <c r="BC27" s="86"/>
      <c r="BD27" s="86"/>
      <c r="BE27" s="86"/>
      <c r="BF27" s="86"/>
      <c r="BG27" s="86"/>
      <c r="BH27" s="86"/>
      <c r="BI27" s="86"/>
      <c r="BJ27" s="86"/>
      <c r="BK27" s="193"/>
      <c r="BL27" s="31"/>
      <c r="BM27" s="190"/>
      <c r="BN27" s="86"/>
      <c r="BO27" s="86"/>
      <c r="BP27" s="86"/>
      <c r="BQ27" s="86"/>
      <c r="BR27" s="86"/>
      <c r="BS27" s="86"/>
      <c r="BT27" s="86"/>
      <c r="BU27" s="86"/>
      <c r="BV27" s="86"/>
      <c r="BW27" s="86"/>
      <c r="BX27" s="86"/>
      <c r="BY27" s="99"/>
      <c r="BZ27" s="12"/>
      <c r="CA27" s="108"/>
      <c r="CB27" s="99"/>
      <c r="CC27" s="86"/>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row>
    <row r="28" spans="1:111" hidden="1" x14ac:dyDescent="0.25">
      <c r="A28" s="107" t="s">
        <v>30</v>
      </c>
      <c r="B28" s="87"/>
      <c r="C28" s="86"/>
      <c r="D28" s="86">
        <v>0</v>
      </c>
      <c r="E28" s="88"/>
      <c r="F28" s="41"/>
      <c r="G28" s="30" t="s">
        <v>28</v>
      </c>
      <c r="H28" s="31">
        <v>0</v>
      </c>
      <c r="I28" s="190">
        <f>IF($E28&gt;0,ROUND(((($D28/$E28)*H28)),0),0)</f>
        <v>0</v>
      </c>
      <c r="J28" s="86">
        <v>0</v>
      </c>
      <c r="K28" s="86">
        <v>0</v>
      </c>
      <c r="L28" s="86">
        <v>0</v>
      </c>
      <c r="M28" s="86">
        <v>0</v>
      </c>
      <c r="N28" s="86">
        <v>0</v>
      </c>
      <c r="O28" s="86">
        <v>0</v>
      </c>
      <c r="P28" s="86">
        <v>0</v>
      </c>
      <c r="Q28" s="86">
        <v>0</v>
      </c>
      <c r="R28" s="86">
        <v>0</v>
      </c>
      <c r="S28" s="86">
        <v>0</v>
      </c>
      <c r="T28" s="86">
        <v>0</v>
      </c>
      <c r="U28" s="193" t="s">
        <v>28</v>
      </c>
      <c r="V28" s="31">
        <v>0</v>
      </c>
      <c r="W28" s="190">
        <f>IF($E28&gt;0,ROUND(((($D28/$E28)*V28)*((1+$B$9)^(RIGHT(W$11,2)-1))),0),0)</f>
        <v>0</v>
      </c>
      <c r="X28" s="86">
        <v>0</v>
      </c>
      <c r="Y28" s="86">
        <v>0</v>
      </c>
      <c r="Z28" s="86">
        <v>0</v>
      </c>
      <c r="AA28" s="86">
        <v>0</v>
      </c>
      <c r="AB28" s="86">
        <v>0</v>
      </c>
      <c r="AC28" s="86">
        <v>0</v>
      </c>
      <c r="AD28" s="86">
        <v>0</v>
      </c>
      <c r="AE28" s="86">
        <v>0</v>
      </c>
      <c r="AF28" s="86">
        <v>0</v>
      </c>
      <c r="AG28" s="86">
        <v>0</v>
      </c>
      <c r="AH28" s="86">
        <v>0</v>
      </c>
      <c r="AI28" s="193" t="s">
        <v>28</v>
      </c>
      <c r="AJ28" s="31">
        <v>0</v>
      </c>
      <c r="AK28" s="190">
        <f>ROUND(($D28*AJ28)*((1+$B$9)^(RIGHT(AK$11,2)-1)),0)</f>
        <v>0</v>
      </c>
      <c r="AL28" s="86">
        <v>0</v>
      </c>
      <c r="AM28" s="86">
        <v>0</v>
      </c>
      <c r="AN28" s="86">
        <v>0</v>
      </c>
      <c r="AO28" s="86">
        <v>0</v>
      </c>
      <c r="AP28" s="86">
        <v>0</v>
      </c>
      <c r="AQ28" s="86">
        <v>0</v>
      </c>
      <c r="AR28" s="86">
        <v>0</v>
      </c>
      <c r="AS28" s="86">
        <v>0</v>
      </c>
      <c r="AT28" s="86">
        <v>0</v>
      </c>
      <c r="AU28" s="86">
        <v>0</v>
      </c>
      <c r="AV28" s="86">
        <v>0</v>
      </c>
      <c r="AW28" s="193" t="s">
        <v>28</v>
      </c>
      <c r="AX28" s="31">
        <v>0</v>
      </c>
      <c r="AY28" s="190">
        <f>IF($E28&gt;0,ROUND(((($D28/$E28)*AX28)*((1+$B$9)^(RIGHT(AY$11,2)-1))),0),0)</f>
        <v>0</v>
      </c>
      <c r="AZ28" s="86">
        <v>0</v>
      </c>
      <c r="BA28" s="86">
        <v>0</v>
      </c>
      <c r="BB28" s="86">
        <v>0</v>
      </c>
      <c r="BC28" s="86">
        <v>0</v>
      </c>
      <c r="BD28" s="86">
        <v>0</v>
      </c>
      <c r="BE28" s="86">
        <v>0</v>
      </c>
      <c r="BF28" s="86">
        <v>0</v>
      </c>
      <c r="BG28" s="86">
        <v>0</v>
      </c>
      <c r="BH28" s="86">
        <v>0</v>
      </c>
      <c r="BI28" s="86">
        <v>0</v>
      </c>
      <c r="BJ28" s="86">
        <v>0</v>
      </c>
      <c r="BK28" s="193" t="s">
        <v>28</v>
      </c>
      <c r="BL28" s="31">
        <v>0</v>
      </c>
      <c r="BM28" s="190">
        <f>IF($E28&gt;0,ROUND(((($D28/$E28)*BL28)*((1+$B$9)^(RIGHT(BM$11,2)-1))),0),0)</f>
        <v>0</v>
      </c>
      <c r="BN28" s="86">
        <v>0</v>
      </c>
      <c r="BO28" s="86">
        <v>0</v>
      </c>
      <c r="BP28" s="86">
        <v>0</v>
      </c>
      <c r="BQ28" s="86">
        <v>0</v>
      </c>
      <c r="BR28" s="86">
        <v>0</v>
      </c>
      <c r="BS28" s="86">
        <v>0</v>
      </c>
      <c r="BT28" s="86">
        <v>0</v>
      </c>
      <c r="BU28" s="86">
        <v>0</v>
      </c>
      <c r="BV28" s="86">
        <v>0</v>
      </c>
      <c r="BW28" s="86">
        <v>0</v>
      </c>
      <c r="BX28" s="86">
        <v>0</v>
      </c>
      <c r="BY28" s="99">
        <f>SUM(I28,W28,AK28,AY28,BM28)</f>
        <v>0</v>
      </c>
      <c r="BZ28" s="12"/>
      <c r="CA28" s="108">
        <f t="shared" ref="CA28:CA29" si="9">SUM(J28,X28,AL28,AZ28,BN28)</f>
        <v>0</v>
      </c>
      <c r="CB28" s="99">
        <f t="shared" ref="CB28:CB29" si="10">SUM(K28:T28,Y28:AH28,AM28:AV28,BA28:BJ28,BO28:BX28)</f>
        <v>0</v>
      </c>
      <c r="CC28" s="86"/>
      <c r="CD28" s="132">
        <f t="shared" ref="CD28:CD29" si="11">BY28-SUM(CE28:DG28)</f>
        <v>0</v>
      </c>
      <c r="CE28" s="132">
        <v>0</v>
      </c>
      <c r="CF28" s="132">
        <v>0</v>
      </c>
      <c r="CG28" s="132">
        <v>0</v>
      </c>
      <c r="CH28" s="132">
        <v>0</v>
      </c>
      <c r="CI28" s="132">
        <v>0</v>
      </c>
      <c r="CJ28" s="132">
        <v>0</v>
      </c>
      <c r="CK28" s="132">
        <v>0</v>
      </c>
      <c r="CL28" s="132">
        <v>0</v>
      </c>
      <c r="CM28" s="132">
        <v>0</v>
      </c>
      <c r="CN28" s="132">
        <v>0</v>
      </c>
      <c r="CO28" s="132">
        <v>0</v>
      </c>
      <c r="CP28" s="132">
        <v>0</v>
      </c>
      <c r="CQ28" s="132">
        <v>0</v>
      </c>
      <c r="CR28" s="132">
        <v>0</v>
      </c>
      <c r="CS28" s="132">
        <v>0</v>
      </c>
      <c r="CT28" s="132">
        <v>0</v>
      </c>
      <c r="CU28" s="132">
        <v>0</v>
      </c>
      <c r="CV28" s="132">
        <v>0</v>
      </c>
      <c r="CW28" s="132">
        <v>0</v>
      </c>
      <c r="CX28" s="132">
        <v>0</v>
      </c>
      <c r="CY28" s="132">
        <v>0</v>
      </c>
      <c r="CZ28" s="132">
        <v>0</v>
      </c>
      <c r="DA28" s="132">
        <v>0</v>
      </c>
      <c r="DB28" s="132">
        <v>0</v>
      </c>
      <c r="DC28" s="132">
        <v>0</v>
      </c>
      <c r="DD28" s="132">
        <v>0</v>
      </c>
      <c r="DE28" s="132">
        <v>0</v>
      </c>
      <c r="DF28" s="132">
        <v>0</v>
      </c>
      <c r="DG28" s="132">
        <v>0</v>
      </c>
    </row>
    <row r="29" spans="1:111" hidden="1" x14ac:dyDescent="0.25">
      <c r="A29" s="107"/>
      <c r="B29" s="87"/>
      <c r="C29" s="86"/>
      <c r="D29" s="86"/>
      <c r="E29" s="88"/>
      <c r="F29" s="41"/>
      <c r="G29" s="30" t="s">
        <v>29</v>
      </c>
      <c r="H29" s="31">
        <v>0</v>
      </c>
      <c r="I29" s="190">
        <f>IF($E28&gt;0,ROUND(((($D28/$E28)*H29)),0),0)</f>
        <v>0</v>
      </c>
      <c r="J29" s="86">
        <v>0</v>
      </c>
      <c r="K29" s="86">
        <v>0</v>
      </c>
      <c r="L29" s="86">
        <v>0</v>
      </c>
      <c r="M29" s="86">
        <v>0</v>
      </c>
      <c r="N29" s="86">
        <v>0</v>
      </c>
      <c r="O29" s="86">
        <v>0</v>
      </c>
      <c r="P29" s="86">
        <v>0</v>
      </c>
      <c r="Q29" s="86">
        <v>0</v>
      </c>
      <c r="R29" s="86">
        <v>0</v>
      </c>
      <c r="S29" s="86">
        <v>0</v>
      </c>
      <c r="T29" s="86">
        <v>0</v>
      </c>
      <c r="U29" s="193" t="s">
        <v>29</v>
      </c>
      <c r="V29" s="31">
        <v>0</v>
      </c>
      <c r="W29" s="190">
        <f>IF($E28&gt;0,ROUND(((($D28/$E28)*V29)*((1+$B$9)^(RIGHT(W$11,2)-1))),0),0)</f>
        <v>0</v>
      </c>
      <c r="X29" s="86">
        <v>0</v>
      </c>
      <c r="Y29" s="86">
        <v>0</v>
      </c>
      <c r="Z29" s="86">
        <v>0</v>
      </c>
      <c r="AA29" s="86">
        <v>0</v>
      </c>
      <c r="AB29" s="86">
        <v>0</v>
      </c>
      <c r="AC29" s="86">
        <v>0</v>
      </c>
      <c r="AD29" s="86">
        <v>0</v>
      </c>
      <c r="AE29" s="86">
        <v>0</v>
      </c>
      <c r="AF29" s="86">
        <v>0</v>
      </c>
      <c r="AG29" s="86">
        <v>0</v>
      </c>
      <c r="AH29" s="86">
        <v>0</v>
      </c>
      <c r="AI29" s="193" t="s">
        <v>29</v>
      </c>
      <c r="AJ29" s="31">
        <v>0</v>
      </c>
      <c r="AK29" s="190">
        <f>IF($E28&gt;0,ROUND(((($D28/$E28)*AJ29)*((1+$B$9)^(RIGHT(AK$11,2)-1))),0),0)</f>
        <v>0</v>
      </c>
      <c r="AL29" s="86">
        <v>0</v>
      </c>
      <c r="AM29" s="86">
        <v>0</v>
      </c>
      <c r="AN29" s="86">
        <v>0</v>
      </c>
      <c r="AO29" s="86">
        <v>0</v>
      </c>
      <c r="AP29" s="86">
        <v>0</v>
      </c>
      <c r="AQ29" s="86">
        <v>0</v>
      </c>
      <c r="AR29" s="86">
        <v>0</v>
      </c>
      <c r="AS29" s="86">
        <v>0</v>
      </c>
      <c r="AT29" s="86">
        <v>0</v>
      </c>
      <c r="AU29" s="86">
        <v>0</v>
      </c>
      <c r="AV29" s="86">
        <v>0</v>
      </c>
      <c r="AW29" s="193" t="s">
        <v>29</v>
      </c>
      <c r="AX29" s="31">
        <v>0</v>
      </c>
      <c r="AY29" s="190">
        <f>IF($E28&gt;0,ROUND(((($D28/$E28)*AX29)*((1+$B$9)^(RIGHT(AY$11,2)-1))),0),0)</f>
        <v>0</v>
      </c>
      <c r="AZ29" s="86">
        <v>0</v>
      </c>
      <c r="BA29" s="86">
        <v>0</v>
      </c>
      <c r="BB29" s="86">
        <v>0</v>
      </c>
      <c r="BC29" s="86">
        <v>0</v>
      </c>
      <c r="BD29" s="86">
        <v>0</v>
      </c>
      <c r="BE29" s="86">
        <v>0</v>
      </c>
      <c r="BF29" s="86">
        <v>0</v>
      </c>
      <c r="BG29" s="86">
        <v>0</v>
      </c>
      <c r="BH29" s="86">
        <v>0</v>
      </c>
      <c r="BI29" s="86">
        <v>0</v>
      </c>
      <c r="BJ29" s="86">
        <v>0</v>
      </c>
      <c r="BK29" s="193" t="s">
        <v>29</v>
      </c>
      <c r="BL29" s="31">
        <v>0</v>
      </c>
      <c r="BM29" s="190">
        <f>IF($E28&gt;0,ROUND(((($D28/$E28)*BL29)*((1+$B$9)^(RIGHT(BM$11,2)-1))),0),0)</f>
        <v>0</v>
      </c>
      <c r="BN29" s="86">
        <v>0</v>
      </c>
      <c r="BO29" s="86">
        <v>0</v>
      </c>
      <c r="BP29" s="86">
        <v>0</v>
      </c>
      <c r="BQ29" s="86">
        <v>0</v>
      </c>
      <c r="BR29" s="86">
        <v>0</v>
      </c>
      <c r="BS29" s="86">
        <v>0</v>
      </c>
      <c r="BT29" s="86">
        <v>0</v>
      </c>
      <c r="BU29" s="86">
        <v>0</v>
      </c>
      <c r="BV29" s="86">
        <v>0</v>
      </c>
      <c r="BW29" s="86">
        <v>0</v>
      </c>
      <c r="BX29" s="86">
        <v>0</v>
      </c>
      <c r="BY29" s="99">
        <f>SUM(I29,W29,AK29,AY29,BM29)</f>
        <v>0</v>
      </c>
      <c r="BZ29" s="12"/>
      <c r="CA29" s="108">
        <f t="shared" si="9"/>
        <v>0</v>
      </c>
      <c r="CB29" s="99">
        <f t="shared" si="10"/>
        <v>0</v>
      </c>
      <c r="CC29" s="86"/>
      <c r="CD29" s="132">
        <f t="shared" si="11"/>
        <v>0</v>
      </c>
      <c r="CE29" s="132">
        <v>0</v>
      </c>
      <c r="CF29" s="132">
        <v>0</v>
      </c>
      <c r="CG29" s="132">
        <v>0</v>
      </c>
      <c r="CH29" s="132">
        <v>0</v>
      </c>
      <c r="CI29" s="132">
        <v>0</v>
      </c>
      <c r="CJ29" s="132">
        <v>0</v>
      </c>
      <c r="CK29" s="132">
        <v>0</v>
      </c>
      <c r="CL29" s="132">
        <v>0</v>
      </c>
      <c r="CM29" s="132">
        <v>0</v>
      </c>
      <c r="CN29" s="132">
        <v>0</v>
      </c>
      <c r="CO29" s="132">
        <v>0</v>
      </c>
      <c r="CP29" s="132">
        <v>0</v>
      </c>
      <c r="CQ29" s="132">
        <v>0</v>
      </c>
      <c r="CR29" s="132">
        <v>0</v>
      </c>
      <c r="CS29" s="132">
        <v>0</v>
      </c>
      <c r="CT29" s="132">
        <v>0</v>
      </c>
      <c r="CU29" s="132">
        <v>0</v>
      </c>
      <c r="CV29" s="132">
        <v>0</v>
      </c>
      <c r="CW29" s="132">
        <v>0</v>
      </c>
      <c r="CX29" s="132">
        <v>0</v>
      </c>
      <c r="CY29" s="132">
        <v>0</v>
      </c>
      <c r="CZ29" s="132">
        <v>0</v>
      </c>
      <c r="DA29" s="132">
        <v>0</v>
      </c>
      <c r="DB29" s="132">
        <v>0</v>
      </c>
      <c r="DC29" s="132">
        <v>0</v>
      </c>
      <c r="DD29" s="132">
        <v>0</v>
      </c>
      <c r="DE29" s="132">
        <v>0</v>
      </c>
      <c r="DF29" s="132">
        <v>0</v>
      </c>
      <c r="DG29" s="132">
        <v>0</v>
      </c>
    </row>
    <row r="30" spans="1:111" hidden="1" x14ac:dyDescent="0.25">
      <c r="A30" s="107"/>
      <c r="B30" s="87"/>
      <c r="C30" s="86"/>
      <c r="D30" s="86"/>
      <c r="E30" s="88"/>
      <c r="F30" s="41"/>
      <c r="G30" s="30"/>
      <c r="H30" s="30"/>
      <c r="I30" s="190"/>
      <c r="J30" s="86"/>
      <c r="K30" s="86"/>
      <c r="L30" s="86"/>
      <c r="M30" s="86"/>
      <c r="N30" s="86"/>
      <c r="O30" s="86"/>
      <c r="P30" s="86"/>
      <c r="Q30" s="86"/>
      <c r="R30" s="86"/>
      <c r="S30" s="86"/>
      <c r="T30" s="86"/>
      <c r="U30" s="193"/>
      <c r="V30" s="30"/>
      <c r="W30" s="190"/>
      <c r="X30" s="86"/>
      <c r="Y30" s="86"/>
      <c r="Z30" s="86"/>
      <c r="AA30" s="86"/>
      <c r="AB30" s="86"/>
      <c r="AC30" s="86"/>
      <c r="AD30" s="86"/>
      <c r="AE30" s="86"/>
      <c r="AF30" s="86"/>
      <c r="AG30" s="86"/>
      <c r="AH30" s="86"/>
      <c r="AI30" s="193"/>
      <c r="AJ30" s="30"/>
      <c r="AK30" s="190"/>
      <c r="AL30" s="86"/>
      <c r="AM30" s="86"/>
      <c r="AN30" s="86"/>
      <c r="AO30" s="86"/>
      <c r="AP30" s="86"/>
      <c r="AQ30" s="86"/>
      <c r="AR30" s="86"/>
      <c r="AS30" s="86"/>
      <c r="AT30" s="86"/>
      <c r="AU30" s="86"/>
      <c r="AV30" s="86"/>
      <c r="AW30" s="193"/>
      <c r="AX30" s="30"/>
      <c r="AY30" s="190"/>
      <c r="AZ30" s="86"/>
      <c r="BA30" s="86"/>
      <c r="BB30" s="86"/>
      <c r="BC30" s="86"/>
      <c r="BD30" s="86"/>
      <c r="BE30" s="86"/>
      <c r="BF30" s="86"/>
      <c r="BG30" s="86"/>
      <c r="BH30" s="86"/>
      <c r="BI30" s="86"/>
      <c r="BJ30" s="86"/>
      <c r="BK30" s="193"/>
      <c r="BL30" s="30"/>
      <c r="BM30" s="190"/>
      <c r="BN30" s="86"/>
      <c r="BO30" s="86"/>
      <c r="BP30" s="86"/>
      <c r="BQ30" s="86"/>
      <c r="BR30" s="86"/>
      <c r="BS30" s="86"/>
      <c r="BT30" s="86"/>
      <c r="BU30" s="86"/>
      <c r="BV30" s="86"/>
      <c r="BW30" s="86"/>
      <c r="BX30" s="86"/>
      <c r="BY30" s="99"/>
      <c r="BZ30" s="12"/>
      <c r="CA30" s="108"/>
      <c r="CB30" s="99"/>
      <c r="CC30" s="86"/>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row>
    <row r="31" spans="1:111" hidden="1" x14ac:dyDescent="0.25">
      <c r="A31" s="107" t="s">
        <v>30</v>
      </c>
      <c r="B31" s="87"/>
      <c r="C31" s="86"/>
      <c r="D31" s="86">
        <v>0</v>
      </c>
      <c r="E31" s="88"/>
      <c r="F31" s="41"/>
      <c r="G31" s="30" t="s">
        <v>28</v>
      </c>
      <c r="H31" s="31">
        <v>0</v>
      </c>
      <c r="I31" s="190">
        <f>IF($E31&gt;0,ROUND(((($D31/$E31)*H31)),0),0)</f>
        <v>0</v>
      </c>
      <c r="J31" s="86">
        <v>0</v>
      </c>
      <c r="K31" s="86">
        <v>0</v>
      </c>
      <c r="L31" s="86">
        <v>0</v>
      </c>
      <c r="M31" s="86">
        <v>0</v>
      </c>
      <c r="N31" s="86">
        <v>0</v>
      </c>
      <c r="O31" s="86">
        <v>0</v>
      </c>
      <c r="P31" s="86">
        <v>0</v>
      </c>
      <c r="Q31" s="86">
        <v>0</v>
      </c>
      <c r="R31" s="86">
        <v>0</v>
      </c>
      <c r="S31" s="86">
        <v>0</v>
      </c>
      <c r="T31" s="86">
        <v>0</v>
      </c>
      <c r="U31" s="193" t="s">
        <v>28</v>
      </c>
      <c r="V31" s="31">
        <v>0</v>
      </c>
      <c r="W31" s="190">
        <f>IF($E31&gt;0,ROUND(((($D31/$E31)*V31)*((1+$B$9)^(RIGHT(W$11,2)-1))),0),0)</f>
        <v>0</v>
      </c>
      <c r="X31" s="86">
        <v>0</v>
      </c>
      <c r="Y31" s="86">
        <v>0</v>
      </c>
      <c r="Z31" s="86">
        <v>0</v>
      </c>
      <c r="AA31" s="86">
        <v>0</v>
      </c>
      <c r="AB31" s="86">
        <v>0</v>
      </c>
      <c r="AC31" s="86">
        <v>0</v>
      </c>
      <c r="AD31" s="86">
        <v>0</v>
      </c>
      <c r="AE31" s="86">
        <v>0</v>
      </c>
      <c r="AF31" s="86">
        <v>0</v>
      </c>
      <c r="AG31" s="86">
        <v>0</v>
      </c>
      <c r="AH31" s="86">
        <v>0</v>
      </c>
      <c r="AI31" s="193" t="s">
        <v>28</v>
      </c>
      <c r="AJ31" s="31">
        <v>0</v>
      </c>
      <c r="AK31" s="190">
        <f>ROUND(($D31*AJ31)*((1+$B$9)^(RIGHT(AK$11,2)-1)),0)</f>
        <v>0</v>
      </c>
      <c r="AL31" s="86">
        <v>0</v>
      </c>
      <c r="AM31" s="86">
        <v>0</v>
      </c>
      <c r="AN31" s="86">
        <v>0</v>
      </c>
      <c r="AO31" s="86">
        <v>0</v>
      </c>
      <c r="AP31" s="86">
        <v>0</v>
      </c>
      <c r="AQ31" s="86">
        <v>0</v>
      </c>
      <c r="AR31" s="86">
        <v>0</v>
      </c>
      <c r="AS31" s="86">
        <v>0</v>
      </c>
      <c r="AT31" s="86">
        <v>0</v>
      </c>
      <c r="AU31" s="86">
        <v>0</v>
      </c>
      <c r="AV31" s="86">
        <v>0</v>
      </c>
      <c r="AW31" s="193" t="s">
        <v>28</v>
      </c>
      <c r="AX31" s="31">
        <v>0</v>
      </c>
      <c r="AY31" s="190">
        <f>IF($E31&gt;0,ROUND(((($D31/$E31)*AX31)*((1+$B$9)^(RIGHT(AY$11,2)-1))),0),0)</f>
        <v>0</v>
      </c>
      <c r="AZ31" s="86">
        <v>0</v>
      </c>
      <c r="BA31" s="86">
        <v>0</v>
      </c>
      <c r="BB31" s="86">
        <v>0</v>
      </c>
      <c r="BC31" s="86">
        <v>0</v>
      </c>
      <c r="BD31" s="86">
        <v>0</v>
      </c>
      <c r="BE31" s="86">
        <v>0</v>
      </c>
      <c r="BF31" s="86">
        <v>0</v>
      </c>
      <c r="BG31" s="86">
        <v>0</v>
      </c>
      <c r="BH31" s="86">
        <v>0</v>
      </c>
      <c r="BI31" s="86">
        <v>0</v>
      </c>
      <c r="BJ31" s="86">
        <v>0</v>
      </c>
      <c r="BK31" s="193" t="s">
        <v>28</v>
      </c>
      <c r="BL31" s="31">
        <v>0</v>
      </c>
      <c r="BM31" s="190">
        <f>IF($E31&gt;0,ROUND(((($D31/$E31)*BL31)*((1+$B$9)^(RIGHT(BM$11,2)-1))),0),0)</f>
        <v>0</v>
      </c>
      <c r="BN31" s="86">
        <v>0</v>
      </c>
      <c r="BO31" s="86">
        <v>0</v>
      </c>
      <c r="BP31" s="86">
        <v>0</v>
      </c>
      <c r="BQ31" s="86">
        <v>0</v>
      </c>
      <c r="BR31" s="86">
        <v>0</v>
      </c>
      <c r="BS31" s="86">
        <v>0</v>
      </c>
      <c r="BT31" s="86">
        <v>0</v>
      </c>
      <c r="BU31" s="86">
        <v>0</v>
      </c>
      <c r="BV31" s="86">
        <v>0</v>
      </c>
      <c r="BW31" s="86">
        <v>0</v>
      </c>
      <c r="BX31" s="86">
        <v>0</v>
      </c>
      <c r="BY31" s="99">
        <f>SUM(I31,W31,AK31,AY31,BM31)</f>
        <v>0</v>
      </c>
      <c r="BZ31" s="12"/>
      <c r="CA31" s="108">
        <f t="shared" ref="CA31:CA32" si="12">SUM(J31,X31,AL31,AZ31,BN31)</f>
        <v>0</v>
      </c>
      <c r="CB31" s="99">
        <f t="shared" ref="CB31:CB32" si="13">SUM(K31:T31,Y31:AH31,AM31:AV31,BA31:BJ31,BO31:BX31)</f>
        <v>0</v>
      </c>
      <c r="CC31" s="86"/>
      <c r="CD31" s="132">
        <f t="shared" ref="CD31:CD32" si="14">BY31-SUM(CE31:DG31)</f>
        <v>0</v>
      </c>
      <c r="CE31" s="132">
        <v>0</v>
      </c>
      <c r="CF31" s="132">
        <v>0</v>
      </c>
      <c r="CG31" s="132">
        <v>0</v>
      </c>
      <c r="CH31" s="132">
        <v>0</v>
      </c>
      <c r="CI31" s="132">
        <v>0</v>
      </c>
      <c r="CJ31" s="132">
        <v>0</v>
      </c>
      <c r="CK31" s="132">
        <v>0</v>
      </c>
      <c r="CL31" s="132">
        <v>0</v>
      </c>
      <c r="CM31" s="132">
        <v>0</v>
      </c>
      <c r="CN31" s="132">
        <v>0</v>
      </c>
      <c r="CO31" s="132">
        <v>0</v>
      </c>
      <c r="CP31" s="132">
        <v>0</v>
      </c>
      <c r="CQ31" s="132">
        <v>0</v>
      </c>
      <c r="CR31" s="132">
        <v>0</v>
      </c>
      <c r="CS31" s="132">
        <v>0</v>
      </c>
      <c r="CT31" s="132">
        <v>0</v>
      </c>
      <c r="CU31" s="132">
        <v>0</v>
      </c>
      <c r="CV31" s="132">
        <v>0</v>
      </c>
      <c r="CW31" s="132">
        <v>0</v>
      </c>
      <c r="CX31" s="132">
        <v>0</v>
      </c>
      <c r="CY31" s="132">
        <v>0</v>
      </c>
      <c r="CZ31" s="132">
        <v>0</v>
      </c>
      <c r="DA31" s="132">
        <v>0</v>
      </c>
      <c r="DB31" s="132">
        <v>0</v>
      </c>
      <c r="DC31" s="132">
        <v>0</v>
      </c>
      <c r="DD31" s="132">
        <v>0</v>
      </c>
      <c r="DE31" s="132">
        <v>0</v>
      </c>
      <c r="DF31" s="132">
        <v>0</v>
      </c>
      <c r="DG31" s="132">
        <v>0</v>
      </c>
    </row>
    <row r="32" spans="1:111" hidden="1" x14ac:dyDescent="0.25">
      <c r="A32" s="107"/>
      <c r="B32" s="87"/>
      <c r="C32" s="86"/>
      <c r="D32" s="86"/>
      <c r="E32" s="88"/>
      <c r="F32" s="41"/>
      <c r="G32" s="30" t="s">
        <v>29</v>
      </c>
      <c r="H32" s="31">
        <v>0</v>
      </c>
      <c r="I32" s="190">
        <f>IF($E31&gt;0,ROUND(((($D31/$E31)*H32)),0),0)</f>
        <v>0</v>
      </c>
      <c r="J32" s="86">
        <v>0</v>
      </c>
      <c r="K32" s="86">
        <v>0</v>
      </c>
      <c r="L32" s="86">
        <v>0</v>
      </c>
      <c r="M32" s="86">
        <v>0</v>
      </c>
      <c r="N32" s="86">
        <v>0</v>
      </c>
      <c r="O32" s="86">
        <v>0</v>
      </c>
      <c r="P32" s="86">
        <v>0</v>
      </c>
      <c r="Q32" s="86">
        <v>0</v>
      </c>
      <c r="R32" s="86">
        <v>0</v>
      </c>
      <c r="S32" s="86">
        <v>0</v>
      </c>
      <c r="T32" s="86">
        <v>0</v>
      </c>
      <c r="U32" s="193" t="s">
        <v>29</v>
      </c>
      <c r="V32" s="31">
        <v>0</v>
      </c>
      <c r="W32" s="190">
        <f>IF($E31&gt;0,ROUND(((($D31/$E31)*V32)*((1+$B$9)^(RIGHT(W$11,2)-1))),0),0)</f>
        <v>0</v>
      </c>
      <c r="X32" s="86">
        <v>0</v>
      </c>
      <c r="Y32" s="86">
        <v>0</v>
      </c>
      <c r="Z32" s="86">
        <v>0</v>
      </c>
      <c r="AA32" s="86">
        <v>0</v>
      </c>
      <c r="AB32" s="86">
        <v>0</v>
      </c>
      <c r="AC32" s="86">
        <v>0</v>
      </c>
      <c r="AD32" s="86">
        <v>0</v>
      </c>
      <c r="AE32" s="86">
        <v>0</v>
      </c>
      <c r="AF32" s="86">
        <v>0</v>
      </c>
      <c r="AG32" s="86">
        <v>0</v>
      </c>
      <c r="AH32" s="86">
        <v>0</v>
      </c>
      <c r="AI32" s="193" t="s">
        <v>29</v>
      </c>
      <c r="AJ32" s="31">
        <v>0</v>
      </c>
      <c r="AK32" s="190">
        <f>IF($E31&gt;0,ROUND(((($D31/$E31)*AJ32)*((1+$B$9)^(RIGHT(AK$11,2)-1))),0),0)</f>
        <v>0</v>
      </c>
      <c r="AL32" s="86">
        <v>0</v>
      </c>
      <c r="AM32" s="86">
        <v>0</v>
      </c>
      <c r="AN32" s="86">
        <v>0</v>
      </c>
      <c r="AO32" s="86">
        <v>0</v>
      </c>
      <c r="AP32" s="86">
        <v>0</v>
      </c>
      <c r="AQ32" s="86">
        <v>0</v>
      </c>
      <c r="AR32" s="86">
        <v>0</v>
      </c>
      <c r="AS32" s="86">
        <v>0</v>
      </c>
      <c r="AT32" s="86">
        <v>0</v>
      </c>
      <c r="AU32" s="86">
        <v>0</v>
      </c>
      <c r="AV32" s="86">
        <v>0</v>
      </c>
      <c r="AW32" s="193" t="s">
        <v>29</v>
      </c>
      <c r="AX32" s="31">
        <v>0</v>
      </c>
      <c r="AY32" s="190">
        <f>IF($E31&gt;0,ROUND(((($D31/$E31)*AX32)*((1+$B$9)^(RIGHT(AY$11,2)-1))),0),0)</f>
        <v>0</v>
      </c>
      <c r="AZ32" s="86">
        <v>0</v>
      </c>
      <c r="BA32" s="86">
        <v>0</v>
      </c>
      <c r="BB32" s="86">
        <v>0</v>
      </c>
      <c r="BC32" s="86">
        <v>0</v>
      </c>
      <c r="BD32" s="86">
        <v>0</v>
      </c>
      <c r="BE32" s="86">
        <v>0</v>
      </c>
      <c r="BF32" s="86">
        <v>0</v>
      </c>
      <c r="BG32" s="86">
        <v>0</v>
      </c>
      <c r="BH32" s="86">
        <v>0</v>
      </c>
      <c r="BI32" s="86">
        <v>0</v>
      </c>
      <c r="BJ32" s="86">
        <v>0</v>
      </c>
      <c r="BK32" s="193" t="s">
        <v>29</v>
      </c>
      <c r="BL32" s="31">
        <v>0</v>
      </c>
      <c r="BM32" s="190">
        <f>IF($E31&gt;0,ROUND(((($D31/$E31)*BL32)*((1+$B$9)^(RIGHT(BM$11,2)-1))),0),0)</f>
        <v>0</v>
      </c>
      <c r="BN32" s="86">
        <v>0</v>
      </c>
      <c r="BO32" s="86">
        <v>0</v>
      </c>
      <c r="BP32" s="86">
        <v>0</v>
      </c>
      <c r="BQ32" s="86">
        <v>0</v>
      </c>
      <c r="BR32" s="86">
        <v>0</v>
      </c>
      <c r="BS32" s="86">
        <v>0</v>
      </c>
      <c r="BT32" s="86">
        <v>0</v>
      </c>
      <c r="BU32" s="86">
        <v>0</v>
      </c>
      <c r="BV32" s="86">
        <v>0</v>
      </c>
      <c r="BW32" s="86">
        <v>0</v>
      </c>
      <c r="BX32" s="86">
        <v>0</v>
      </c>
      <c r="BY32" s="99">
        <f>SUM(I32,W32,AK32,AY32,BM32)</f>
        <v>0</v>
      </c>
      <c r="BZ32" s="12"/>
      <c r="CA32" s="108">
        <f t="shared" si="12"/>
        <v>0</v>
      </c>
      <c r="CB32" s="99">
        <f t="shared" si="13"/>
        <v>0</v>
      </c>
      <c r="CC32" s="86"/>
      <c r="CD32" s="132">
        <f t="shared" si="14"/>
        <v>0</v>
      </c>
      <c r="CE32" s="132">
        <v>0</v>
      </c>
      <c r="CF32" s="132">
        <v>0</v>
      </c>
      <c r="CG32" s="132">
        <v>0</v>
      </c>
      <c r="CH32" s="132">
        <v>0</v>
      </c>
      <c r="CI32" s="132">
        <v>0</v>
      </c>
      <c r="CJ32" s="132">
        <v>0</v>
      </c>
      <c r="CK32" s="132">
        <v>0</v>
      </c>
      <c r="CL32" s="132">
        <v>0</v>
      </c>
      <c r="CM32" s="132">
        <v>0</v>
      </c>
      <c r="CN32" s="132">
        <v>0</v>
      </c>
      <c r="CO32" s="132">
        <v>0</v>
      </c>
      <c r="CP32" s="132">
        <v>0</v>
      </c>
      <c r="CQ32" s="132">
        <v>0</v>
      </c>
      <c r="CR32" s="132">
        <v>0</v>
      </c>
      <c r="CS32" s="132">
        <v>0</v>
      </c>
      <c r="CT32" s="132">
        <v>0</v>
      </c>
      <c r="CU32" s="132">
        <v>0</v>
      </c>
      <c r="CV32" s="132">
        <v>0</v>
      </c>
      <c r="CW32" s="132">
        <v>0</v>
      </c>
      <c r="CX32" s="132">
        <v>0</v>
      </c>
      <c r="CY32" s="132">
        <v>0</v>
      </c>
      <c r="CZ32" s="132">
        <v>0</v>
      </c>
      <c r="DA32" s="132">
        <v>0</v>
      </c>
      <c r="DB32" s="132">
        <v>0</v>
      </c>
      <c r="DC32" s="132">
        <v>0</v>
      </c>
      <c r="DD32" s="132">
        <v>0</v>
      </c>
      <c r="DE32" s="132">
        <v>0</v>
      </c>
      <c r="DF32" s="132">
        <v>0</v>
      </c>
      <c r="DG32" s="132">
        <v>0</v>
      </c>
    </row>
    <row r="33" spans="1:111" hidden="1" x14ac:dyDescent="0.25">
      <c r="A33" s="107"/>
      <c r="B33" s="87"/>
      <c r="C33" s="86"/>
      <c r="D33" s="86"/>
      <c r="E33" s="88"/>
      <c r="F33" s="41"/>
      <c r="G33" s="30"/>
      <c r="H33" s="30"/>
      <c r="I33" s="190"/>
      <c r="J33" s="86"/>
      <c r="K33" s="86"/>
      <c r="L33" s="86"/>
      <c r="M33" s="86"/>
      <c r="N33" s="86"/>
      <c r="O33" s="86"/>
      <c r="P33" s="86"/>
      <c r="Q33" s="86"/>
      <c r="R33" s="86"/>
      <c r="S33" s="86"/>
      <c r="T33" s="86"/>
      <c r="U33" s="193"/>
      <c r="V33" s="30"/>
      <c r="W33" s="190"/>
      <c r="X33" s="86"/>
      <c r="Y33" s="86"/>
      <c r="Z33" s="86"/>
      <c r="AA33" s="86"/>
      <c r="AB33" s="86"/>
      <c r="AC33" s="86"/>
      <c r="AD33" s="86"/>
      <c r="AE33" s="86"/>
      <c r="AF33" s="86"/>
      <c r="AG33" s="86"/>
      <c r="AH33" s="86"/>
      <c r="AI33" s="193"/>
      <c r="AJ33" s="30"/>
      <c r="AK33" s="190"/>
      <c r="AL33" s="86"/>
      <c r="AM33" s="86"/>
      <c r="AN33" s="86"/>
      <c r="AO33" s="86"/>
      <c r="AP33" s="86"/>
      <c r="AQ33" s="86"/>
      <c r="AR33" s="86"/>
      <c r="AS33" s="86"/>
      <c r="AT33" s="86"/>
      <c r="AU33" s="86"/>
      <c r="AV33" s="86"/>
      <c r="AW33" s="193"/>
      <c r="AX33" s="30"/>
      <c r="AY33" s="190"/>
      <c r="AZ33" s="86"/>
      <c r="BA33" s="86"/>
      <c r="BB33" s="86"/>
      <c r="BC33" s="86"/>
      <c r="BD33" s="86"/>
      <c r="BE33" s="86"/>
      <c r="BF33" s="86"/>
      <c r="BG33" s="86"/>
      <c r="BH33" s="86"/>
      <c r="BI33" s="86"/>
      <c r="BJ33" s="86"/>
      <c r="BK33" s="193"/>
      <c r="BL33" s="30"/>
      <c r="BM33" s="190"/>
      <c r="BN33" s="86"/>
      <c r="BO33" s="86"/>
      <c r="BP33" s="86"/>
      <c r="BQ33" s="86"/>
      <c r="BR33" s="86"/>
      <c r="BS33" s="86"/>
      <c r="BT33" s="86"/>
      <c r="BU33" s="86"/>
      <c r="BV33" s="86"/>
      <c r="BW33" s="86"/>
      <c r="BX33" s="86"/>
      <c r="BY33" s="99"/>
      <c r="BZ33" s="12"/>
      <c r="CA33" s="108"/>
      <c r="CB33" s="99"/>
      <c r="CC33" s="86"/>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row>
    <row r="34" spans="1:111" hidden="1" x14ac:dyDescent="0.25">
      <c r="A34" s="107" t="s">
        <v>30</v>
      </c>
      <c r="B34" s="87"/>
      <c r="C34" s="86"/>
      <c r="D34" s="86">
        <v>0</v>
      </c>
      <c r="E34" s="88"/>
      <c r="F34" s="41"/>
      <c r="G34" s="30" t="s">
        <v>28</v>
      </c>
      <c r="H34" s="31">
        <v>0</v>
      </c>
      <c r="I34" s="190">
        <f>IF($E34&gt;0,ROUND(((($D34/$E34)*H34)),0),0)</f>
        <v>0</v>
      </c>
      <c r="J34" s="86">
        <v>0</v>
      </c>
      <c r="K34" s="86">
        <v>0</v>
      </c>
      <c r="L34" s="86">
        <v>0</v>
      </c>
      <c r="M34" s="86">
        <v>0</v>
      </c>
      <c r="N34" s="86">
        <v>0</v>
      </c>
      <c r="O34" s="86">
        <v>0</v>
      </c>
      <c r="P34" s="86">
        <v>0</v>
      </c>
      <c r="Q34" s="86">
        <v>0</v>
      </c>
      <c r="R34" s="86">
        <v>0</v>
      </c>
      <c r="S34" s="86">
        <v>0</v>
      </c>
      <c r="T34" s="86">
        <v>0</v>
      </c>
      <c r="U34" s="193" t="s">
        <v>28</v>
      </c>
      <c r="V34" s="31">
        <v>0</v>
      </c>
      <c r="W34" s="190">
        <f>IF($E34&gt;0,ROUND(((($D34/$E34)*V34)*((1+$B$9)^(RIGHT(W$11,2)-1))),0),0)</f>
        <v>0</v>
      </c>
      <c r="X34" s="86">
        <v>0</v>
      </c>
      <c r="Y34" s="86">
        <v>0</v>
      </c>
      <c r="Z34" s="86">
        <v>0</v>
      </c>
      <c r="AA34" s="86">
        <v>0</v>
      </c>
      <c r="AB34" s="86">
        <v>0</v>
      </c>
      <c r="AC34" s="86">
        <v>0</v>
      </c>
      <c r="AD34" s="86">
        <v>0</v>
      </c>
      <c r="AE34" s="86">
        <v>0</v>
      </c>
      <c r="AF34" s="86">
        <v>0</v>
      </c>
      <c r="AG34" s="86">
        <v>0</v>
      </c>
      <c r="AH34" s="86">
        <v>0</v>
      </c>
      <c r="AI34" s="193" t="s">
        <v>28</v>
      </c>
      <c r="AJ34" s="31">
        <v>0</v>
      </c>
      <c r="AK34" s="190">
        <f>ROUND(($D34*AJ34)*((1+$B$9)^(RIGHT(AK$11,2)-1)),0)</f>
        <v>0</v>
      </c>
      <c r="AL34" s="86">
        <v>0</v>
      </c>
      <c r="AM34" s="86">
        <v>0</v>
      </c>
      <c r="AN34" s="86">
        <v>0</v>
      </c>
      <c r="AO34" s="86">
        <v>0</v>
      </c>
      <c r="AP34" s="86">
        <v>0</v>
      </c>
      <c r="AQ34" s="86">
        <v>0</v>
      </c>
      <c r="AR34" s="86">
        <v>0</v>
      </c>
      <c r="AS34" s="86">
        <v>0</v>
      </c>
      <c r="AT34" s="86">
        <v>0</v>
      </c>
      <c r="AU34" s="86">
        <v>0</v>
      </c>
      <c r="AV34" s="86">
        <v>0</v>
      </c>
      <c r="AW34" s="193" t="s">
        <v>28</v>
      </c>
      <c r="AX34" s="31">
        <v>0</v>
      </c>
      <c r="AY34" s="190">
        <f>IF($E34&gt;0,ROUND(((($D34/$E34)*AX34)*((1+$B$9)^(RIGHT(AY$11,2)-1))),0),0)</f>
        <v>0</v>
      </c>
      <c r="AZ34" s="86">
        <v>0</v>
      </c>
      <c r="BA34" s="86">
        <v>0</v>
      </c>
      <c r="BB34" s="86">
        <v>0</v>
      </c>
      <c r="BC34" s="86">
        <v>0</v>
      </c>
      <c r="BD34" s="86">
        <v>0</v>
      </c>
      <c r="BE34" s="86">
        <v>0</v>
      </c>
      <c r="BF34" s="86">
        <v>0</v>
      </c>
      <c r="BG34" s="86">
        <v>0</v>
      </c>
      <c r="BH34" s="86">
        <v>0</v>
      </c>
      <c r="BI34" s="86">
        <v>0</v>
      </c>
      <c r="BJ34" s="86">
        <v>0</v>
      </c>
      <c r="BK34" s="193" t="s">
        <v>28</v>
      </c>
      <c r="BL34" s="31">
        <v>0</v>
      </c>
      <c r="BM34" s="190">
        <f>IF($E34&gt;0,ROUND(((($D34/$E34)*BL34)*((1+$B$9)^(RIGHT(BM$11,2)-1))),0),0)</f>
        <v>0</v>
      </c>
      <c r="BN34" s="86">
        <v>0</v>
      </c>
      <c r="BO34" s="86">
        <v>0</v>
      </c>
      <c r="BP34" s="86">
        <v>0</v>
      </c>
      <c r="BQ34" s="86">
        <v>0</v>
      </c>
      <c r="BR34" s="86">
        <v>0</v>
      </c>
      <c r="BS34" s="86">
        <v>0</v>
      </c>
      <c r="BT34" s="86">
        <v>0</v>
      </c>
      <c r="BU34" s="86">
        <v>0</v>
      </c>
      <c r="BV34" s="86">
        <v>0</v>
      </c>
      <c r="BW34" s="86">
        <v>0</v>
      </c>
      <c r="BX34" s="86">
        <v>0</v>
      </c>
      <c r="BY34" s="99">
        <f>SUM(I34,W34,AK34,AY34,BM34)</f>
        <v>0</v>
      </c>
      <c r="BZ34" s="12"/>
      <c r="CA34" s="108">
        <f t="shared" ref="CA34:CA35" si="15">SUM(J34,X34,AL34,AZ34,BN34)</f>
        <v>0</v>
      </c>
      <c r="CB34" s="99">
        <f t="shared" ref="CB34:CB35" si="16">SUM(K34:T34,Y34:AH34,AM34:AV34,BA34:BJ34,BO34:BX34)</f>
        <v>0</v>
      </c>
      <c r="CC34" s="86"/>
      <c r="CD34" s="132">
        <f t="shared" ref="CD34:CD35" si="17">BY34-SUM(CE34:DG34)</f>
        <v>0</v>
      </c>
      <c r="CE34" s="132">
        <v>0</v>
      </c>
      <c r="CF34" s="132">
        <v>0</v>
      </c>
      <c r="CG34" s="132">
        <v>0</v>
      </c>
      <c r="CH34" s="132">
        <v>0</v>
      </c>
      <c r="CI34" s="132">
        <v>0</v>
      </c>
      <c r="CJ34" s="132">
        <v>0</v>
      </c>
      <c r="CK34" s="132">
        <v>0</v>
      </c>
      <c r="CL34" s="132">
        <v>0</v>
      </c>
      <c r="CM34" s="132">
        <v>0</v>
      </c>
      <c r="CN34" s="132">
        <v>0</v>
      </c>
      <c r="CO34" s="132">
        <v>0</v>
      </c>
      <c r="CP34" s="132">
        <v>0</v>
      </c>
      <c r="CQ34" s="132">
        <v>0</v>
      </c>
      <c r="CR34" s="132">
        <v>0</v>
      </c>
      <c r="CS34" s="132">
        <v>0</v>
      </c>
      <c r="CT34" s="132">
        <v>0</v>
      </c>
      <c r="CU34" s="132">
        <v>0</v>
      </c>
      <c r="CV34" s="132">
        <v>0</v>
      </c>
      <c r="CW34" s="132">
        <v>0</v>
      </c>
      <c r="CX34" s="132">
        <v>0</v>
      </c>
      <c r="CY34" s="132">
        <v>0</v>
      </c>
      <c r="CZ34" s="132">
        <v>0</v>
      </c>
      <c r="DA34" s="132">
        <v>0</v>
      </c>
      <c r="DB34" s="132">
        <v>0</v>
      </c>
      <c r="DC34" s="132">
        <v>0</v>
      </c>
      <c r="DD34" s="132">
        <v>0</v>
      </c>
      <c r="DE34" s="132">
        <v>0</v>
      </c>
      <c r="DF34" s="132">
        <v>0</v>
      </c>
      <c r="DG34" s="132">
        <v>0</v>
      </c>
    </row>
    <row r="35" spans="1:111" hidden="1" x14ac:dyDescent="0.25">
      <c r="A35" s="107"/>
      <c r="B35" s="87"/>
      <c r="C35" s="86"/>
      <c r="D35" s="86"/>
      <c r="E35" s="88"/>
      <c r="F35" s="41"/>
      <c r="G35" s="30" t="s">
        <v>29</v>
      </c>
      <c r="H35" s="31">
        <v>0</v>
      </c>
      <c r="I35" s="190">
        <f>IF($E34&gt;0,ROUND(((($D34/$E34)*H35)),0),0)</f>
        <v>0</v>
      </c>
      <c r="J35" s="86">
        <v>0</v>
      </c>
      <c r="K35" s="86">
        <v>0</v>
      </c>
      <c r="L35" s="86">
        <v>0</v>
      </c>
      <c r="M35" s="86">
        <v>0</v>
      </c>
      <c r="N35" s="86">
        <v>0</v>
      </c>
      <c r="O35" s="86">
        <v>0</v>
      </c>
      <c r="P35" s="86">
        <v>0</v>
      </c>
      <c r="Q35" s="86">
        <v>0</v>
      </c>
      <c r="R35" s="86">
        <v>0</v>
      </c>
      <c r="S35" s="86">
        <v>0</v>
      </c>
      <c r="T35" s="86">
        <v>0</v>
      </c>
      <c r="U35" s="193" t="s">
        <v>29</v>
      </c>
      <c r="V35" s="31">
        <v>0</v>
      </c>
      <c r="W35" s="190">
        <f>IF($E34&gt;0,ROUND(((($D34/$E34)*V35)*((1+$B$9)^(RIGHT(W$11,2)-1))),0),0)</f>
        <v>0</v>
      </c>
      <c r="X35" s="86">
        <v>0</v>
      </c>
      <c r="Y35" s="86">
        <v>0</v>
      </c>
      <c r="Z35" s="86">
        <v>0</v>
      </c>
      <c r="AA35" s="86">
        <v>0</v>
      </c>
      <c r="AB35" s="86">
        <v>0</v>
      </c>
      <c r="AC35" s="86">
        <v>0</v>
      </c>
      <c r="AD35" s="86">
        <v>0</v>
      </c>
      <c r="AE35" s="86">
        <v>0</v>
      </c>
      <c r="AF35" s="86">
        <v>0</v>
      </c>
      <c r="AG35" s="86">
        <v>0</v>
      </c>
      <c r="AH35" s="86">
        <v>0</v>
      </c>
      <c r="AI35" s="193" t="s">
        <v>29</v>
      </c>
      <c r="AJ35" s="31">
        <v>0</v>
      </c>
      <c r="AK35" s="190">
        <f>IF($E34&gt;0,ROUND(((($D34/$E34)*AJ35)*((1+$B$9)^(RIGHT(AK$11,2)-1))),0),0)</f>
        <v>0</v>
      </c>
      <c r="AL35" s="86">
        <v>0</v>
      </c>
      <c r="AM35" s="86">
        <v>0</v>
      </c>
      <c r="AN35" s="86">
        <v>0</v>
      </c>
      <c r="AO35" s="86">
        <v>0</v>
      </c>
      <c r="AP35" s="86">
        <v>0</v>
      </c>
      <c r="AQ35" s="86">
        <v>0</v>
      </c>
      <c r="AR35" s="86">
        <v>0</v>
      </c>
      <c r="AS35" s="86">
        <v>0</v>
      </c>
      <c r="AT35" s="86">
        <v>0</v>
      </c>
      <c r="AU35" s="86">
        <v>0</v>
      </c>
      <c r="AV35" s="86">
        <v>0</v>
      </c>
      <c r="AW35" s="193" t="s">
        <v>29</v>
      </c>
      <c r="AX35" s="31">
        <v>0</v>
      </c>
      <c r="AY35" s="190">
        <f>IF($E34&gt;0,ROUND(((($D34/$E34)*AX35)*((1+$B$9)^(RIGHT(AY$11,2)-1))),0),0)</f>
        <v>0</v>
      </c>
      <c r="AZ35" s="86">
        <v>0</v>
      </c>
      <c r="BA35" s="86">
        <v>0</v>
      </c>
      <c r="BB35" s="86">
        <v>0</v>
      </c>
      <c r="BC35" s="86">
        <v>0</v>
      </c>
      <c r="BD35" s="86">
        <v>0</v>
      </c>
      <c r="BE35" s="86">
        <v>0</v>
      </c>
      <c r="BF35" s="86">
        <v>0</v>
      </c>
      <c r="BG35" s="86">
        <v>0</v>
      </c>
      <c r="BH35" s="86">
        <v>0</v>
      </c>
      <c r="BI35" s="86">
        <v>0</v>
      </c>
      <c r="BJ35" s="86">
        <v>0</v>
      </c>
      <c r="BK35" s="193" t="s">
        <v>29</v>
      </c>
      <c r="BL35" s="31">
        <v>0</v>
      </c>
      <c r="BM35" s="190">
        <f>IF($E34&gt;0,ROUND(((($D34/$E34)*BL35)*((1+$B$9)^(RIGHT(BM$11,2)-1))),0),0)</f>
        <v>0</v>
      </c>
      <c r="BN35" s="86">
        <v>0</v>
      </c>
      <c r="BO35" s="86">
        <v>0</v>
      </c>
      <c r="BP35" s="86">
        <v>0</v>
      </c>
      <c r="BQ35" s="86">
        <v>0</v>
      </c>
      <c r="BR35" s="86">
        <v>0</v>
      </c>
      <c r="BS35" s="86">
        <v>0</v>
      </c>
      <c r="BT35" s="86">
        <v>0</v>
      </c>
      <c r="BU35" s="86">
        <v>0</v>
      </c>
      <c r="BV35" s="86">
        <v>0</v>
      </c>
      <c r="BW35" s="86">
        <v>0</v>
      </c>
      <c r="BX35" s="86">
        <v>0</v>
      </c>
      <c r="BY35" s="99">
        <f>SUM(I35,W35,AK35,AY35,BM35)</f>
        <v>0</v>
      </c>
      <c r="BZ35" s="12"/>
      <c r="CA35" s="108">
        <f t="shared" si="15"/>
        <v>0</v>
      </c>
      <c r="CB35" s="99">
        <f t="shared" si="16"/>
        <v>0</v>
      </c>
      <c r="CC35" s="86"/>
      <c r="CD35" s="132">
        <f t="shared" si="17"/>
        <v>0</v>
      </c>
      <c r="CE35" s="132">
        <v>0</v>
      </c>
      <c r="CF35" s="132">
        <v>0</v>
      </c>
      <c r="CG35" s="132">
        <v>0</v>
      </c>
      <c r="CH35" s="132">
        <v>0</v>
      </c>
      <c r="CI35" s="132">
        <v>0</v>
      </c>
      <c r="CJ35" s="132">
        <v>0</v>
      </c>
      <c r="CK35" s="132">
        <v>0</v>
      </c>
      <c r="CL35" s="132">
        <v>0</v>
      </c>
      <c r="CM35" s="132">
        <v>0</v>
      </c>
      <c r="CN35" s="132">
        <v>0</v>
      </c>
      <c r="CO35" s="132">
        <v>0</v>
      </c>
      <c r="CP35" s="132">
        <v>0</v>
      </c>
      <c r="CQ35" s="132">
        <v>0</v>
      </c>
      <c r="CR35" s="132">
        <v>0</v>
      </c>
      <c r="CS35" s="132">
        <v>0</v>
      </c>
      <c r="CT35" s="132">
        <v>0</v>
      </c>
      <c r="CU35" s="132">
        <v>0</v>
      </c>
      <c r="CV35" s="132">
        <v>0</v>
      </c>
      <c r="CW35" s="132">
        <v>0</v>
      </c>
      <c r="CX35" s="132">
        <v>0</v>
      </c>
      <c r="CY35" s="132">
        <v>0</v>
      </c>
      <c r="CZ35" s="132">
        <v>0</v>
      </c>
      <c r="DA35" s="132">
        <v>0</v>
      </c>
      <c r="DB35" s="132">
        <v>0</v>
      </c>
      <c r="DC35" s="132">
        <v>0</v>
      </c>
      <c r="DD35" s="132">
        <v>0</v>
      </c>
      <c r="DE35" s="132">
        <v>0</v>
      </c>
      <c r="DF35" s="132">
        <v>0</v>
      </c>
      <c r="DG35" s="132">
        <v>0</v>
      </c>
    </row>
    <row r="36" spans="1:111" hidden="1" x14ac:dyDescent="0.25">
      <c r="A36" s="107"/>
      <c r="B36" s="87"/>
      <c r="C36" s="86"/>
      <c r="D36" s="86"/>
      <c r="E36" s="88"/>
      <c r="F36" s="41"/>
      <c r="G36" s="30"/>
      <c r="H36" s="30"/>
      <c r="I36" s="190"/>
      <c r="J36" s="86"/>
      <c r="K36" s="86"/>
      <c r="L36" s="86"/>
      <c r="M36" s="86"/>
      <c r="N36" s="86"/>
      <c r="O36" s="86"/>
      <c r="P36" s="86"/>
      <c r="Q36" s="86"/>
      <c r="R36" s="86"/>
      <c r="S36" s="86"/>
      <c r="T36" s="86"/>
      <c r="U36" s="193"/>
      <c r="V36" s="30"/>
      <c r="W36" s="190"/>
      <c r="X36" s="86"/>
      <c r="Y36" s="86"/>
      <c r="Z36" s="86"/>
      <c r="AA36" s="86"/>
      <c r="AB36" s="86"/>
      <c r="AC36" s="86"/>
      <c r="AD36" s="86"/>
      <c r="AE36" s="86"/>
      <c r="AF36" s="86"/>
      <c r="AG36" s="86"/>
      <c r="AH36" s="86"/>
      <c r="AI36" s="193"/>
      <c r="AJ36" s="30"/>
      <c r="AK36" s="190"/>
      <c r="AL36" s="86"/>
      <c r="AM36" s="86"/>
      <c r="AN36" s="86"/>
      <c r="AO36" s="86"/>
      <c r="AP36" s="86"/>
      <c r="AQ36" s="86"/>
      <c r="AR36" s="86"/>
      <c r="AS36" s="86"/>
      <c r="AT36" s="86"/>
      <c r="AU36" s="86"/>
      <c r="AV36" s="86"/>
      <c r="AW36" s="193"/>
      <c r="AX36" s="193"/>
      <c r="AY36" s="190"/>
      <c r="AZ36" s="86"/>
      <c r="BA36" s="86"/>
      <c r="BB36" s="86"/>
      <c r="BC36" s="86"/>
      <c r="BD36" s="86"/>
      <c r="BE36" s="86"/>
      <c r="BF36" s="86"/>
      <c r="BG36" s="86"/>
      <c r="BH36" s="86"/>
      <c r="BI36" s="86"/>
      <c r="BJ36" s="86"/>
      <c r="BK36" s="193"/>
      <c r="BL36" s="30"/>
      <c r="BM36" s="190"/>
      <c r="BN36" s="86"/>
      <c r="BO36" s="86"/>
      <c r="BP36" s="86"/>
      <c r="BQ36" s="86"/>
      <c r="BR36" s="86"/>
      <c r="BS36" s="86"/>
      <c r="BT36" s="86"/>
      <c r="BU36" s="86"/>
      <c r="BV36" s="86"/>
      <c r="BW36" s="86"/>
      <c r="BX36" s="86"/>
      <c r="BY36" s="99"/>
      <c r="BZ36" s="12"/>
      <c r="CA36" s="108"/>
      <c r="CB36" s="99"/>
      <c r="CC36" s="86"/>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row>
    <row r="37" spans="1:111" hidden="1" x14ac:dyDescent="0.25">
      <c r="A37" s="107" t="s">
        <v>30</v>
      </c>
      <c r="B37" s="87"/>
      <c r="C37" s="86"/>
      <c r="D37" s="86">
        <v>0</v>
      </c>
      <c r="E37" s="88"/>
      <c r="F37" s="41"/>
      <c r="G37" s="30" t="s">
        <v>28</v>
      </c>
      <c r="H37" s="31">
        <v>0</v>
      </c>
      <c r="I37" s="190">
        <f>IF($E37&gt;0,ROUND(((($D37/$E37)*H37)),0),0)</f>
        <v>0</v>
      </c>
      <c r="J37" s="86">
        <v>0</v>
      </c>
      <c r="K37" s="86">
        <v>0</v>
      </c>
      <c r="L37" s="86">
        <v>0</v>
      </c>
      <c r="M37" s="86">
        <v>0</v>
      </c>
      <c r="N37" s="86">
        <v>0</v>
      </c>
      <c r="O37" s="86">
        <v>0</v>
      </c>
      <c r="P37" s="86">
        <v>0</v>
      </c>
      <c r="Q37" s="86">
        <v>0</v>
      </c>
      <c r="R37" s="86">
        <v>0</v>
      </c>
      <c r="S37" s="86">
        <v>0</v>
      </c>
      <c r="T37" s="86">
        <v>0</v>
      </c>
      <c r="U37" s="193" t="s">
        <v>28</v>
      </c>
      <c r="V37" s="31">
        <v>0</v>
      </c>
      <c r="W37" s="190">
        <f>IF($E37&gt;0,ROUND(((($D37/$E37)*V37)*((1+$B$9)^(RIGHT(W$11,2)-1))),0),0)</f>
        <v>0</v>
      </c>
      <c r="X37" s="86">
        <v>0</v>
      </c>
      <c r="Y37" s="86">
        <v>0</v>
      </c>
      <c r="Z37" s="86">
        <v>0</v>
      </c>
      <c r="AA37" s="86">
        <v>0</v>
      </c>
      <c r="AB37" s="86">
        <v>0</v>
      </c>
      <c r="AC37" s="86">
        <v>0</v>
      </c>
      <c r="AD37" s="86">
        <v>0</v>
      </c>
      <c r="AE37" s="86">
        <v>0</v>
      </c>
      <c r="AF37" s="86">
        <v>0</v>
      </c>
      <c r="AG37" s="86">
        <v>0</v>
      </c>
      <c r="AH37" s="86">
        <v>0</v>
      </c>
      <c r="AI37" s="193" t="s">
        <v>28</v>
      </c>
      <c r="AJ37" s="31">
        <v>0</v>
      </c>
      <c r="AK37" s="190">
        <f>ROUND(($D37*AJ37)*((1+$B$9)^(RIGHT(AK$11,2)-1)),0)</f>
        <v>0</v>
      </c>
      <c r="AL37" s="86">
        <v>0</v>
      </c>
      <c r="AM37" s="86">
        <v>0</v>
      </c>
      <c r="AN37" s="86">
        <v>0</v>
      </c>
      <c r="AO37" s="86">
        <v>0</v>
      </c>
      <c r="AP37" s="86">
        <v>0</v>
      </c>
      <c r="AQ37" s="86">
        <v>0</v>
      </c>
      <c r="AR37" s="86">
        <v>0</v>
      </c>
      <c r="AS37" s="86">
        <v>0</v>
      </c>
      <c r="AT37" s="86">
        <v>0</v>
      </c>
      <c r="AU37" s="86">
        <v>0</v>
      </c>
      <c r="AV37" s="86">
        <v>0</v>
      </c>
      <c r="AW37" s="193" t="s">
        <v>28</v>
      </c>
      <c r="AX37" s="31">
        <v>0</v>
      </c>
      <c r="AY37" s="190">
        <f>IF($E37&gt;0,ROUND(((($D37/$E37)*AX37)*((1+$B$9)^(RIGHT(AY$11,2)-1))),0),0)</f>
        <v>0</v>
      </c>
      <c r="AZ37" s="86">
        <v>0</v>
      </c>
      <c r="BA37" s="86">
        <v>0</v>
      </c>
      <c r="BB37" s="86">
        <v>0</v>
      </c>
      <c r="BC37" s="86">
        <v>0</v>
      </c>
      <c r="BD37" s="86">
        <v>0</v>
      </c>
      <c r="BE37" s="86">
        <v>0</v>
      </c>
      <c r="BF37" s="86">
        <v>0</v>
      </c>
      <c r="BG37" s="86">
        <v>0</v>
      </c>
      <c r="BH37" s="86">
        <v>0</v>
      </c>
      <c r="BI37" s="86">
        <v>0</v>
      </c>
      <c r="BJ37" s="86">
        <v>0</v>
      </c>
      <c r="BK37" s="193" t="s">
        <v>28</v>
      </c>
      <c r="BL37" s="31">
        <v>0</v>
      </c>
      <c r="BM37" s="190">
        <f>IF($E37&gt;0,ROUND(((($D37/$E37)*BL37)*((1+$B$9)^(RIGHT(BM$11,2)-1))),0),0)</f>
        <v>0</v>
      </c>
      <c r="BN37" s="86">
        <v>0</v>
      </c>
      <c r="BO37" s="86">
        <v>0</v>
      </c>
      <c r="BP37" s="86">
        <v>0</v>
      </c>
      <c r="BQ37" s="86">
        <v>0</v>
      </c>
      <c r="BR37" s="86">
        <v>0</v>
      </c>
      <c r="BS37" s="86">
        <v>0</v>
      </c>
      <c r="BT37" s="86">
        <v>0</v>
      </c>
      <c r="BU37" s="86">
        <v>0</v>
      </c>
      <c r="BV37" s="86">
        <v>0</v>
      </c>
      <c r="BW37" s="86">
        <v>0</v>
      </c>
      <c r="BX37" s="86">
        <v>0</v>
      </c>
      <c r="BY37" s="99">
        <f>SUM(I37,W37,AK37,AY37,BM37)</f>
        <v>0</v>
      </c>
      <c r="BZ37" s="12"/>
      <c r="CA37" s="108">
        <f t="shared" ref="CA37:CA38" si="18">SUM(J37,X37,AL37,AZ37,BN37)</f>
        <v>0</v>
      </c>
      <c r="CB37" s="99">
        <f t="shared" ref="CB37:CB38" si="19">SUM(K37:T37,Y37:AH37,AM37:AV37,BA37:BJ37,BO37:BX37)</f>
        <v>0</v>
      </c>
      <c r="CC37" s="86"/>
      <c r="CD37" s="132">
        <f t="shared" ref="CD37:CD38" si="20">BY37-SUM(CE37:DG37)</f>
        <v>0</v>
      </c>
      <c r="CE37" s="132">
        <v>0</v>
      </c>
      <c r="CF37" s="132">
        <v>0</v>
      </c>
      <c r="CG37" s="132">
        <v>0</v>
      </c>
      <c r="CH37" s="132">
        <v>0</v>
      </c>
      <c r="CI37" s="132">
        <v>0</v>
      </c>
      <c r="CJ37" s="132">
        <v>0</v>
      </c>
      <c r="CK37" s="132">
        <v>0</v>
      </c>
      <c r="CL37" s="132">
        <v>0</v>
      </c>
      <c r="CM37" s="132">
        <v>0</v>
      </c>
      <c r="CN37" s="132">
        <v>0</v>
      </c>
      <c r="CO37" s="132">
        <v>0</v>
      </c>
      <c r="CP37" s="132">
        <v>0</v>
      </c>
      <c r="CQ37" s="132">
        <v>0</v>
      </c>
      <c r="CR37" s="132">
        <v>0</v>
      </c>
      <c r="CS37" s="132">
        <v>0</v>
      </c>
      <c r="CT37" s="132">
        <v>0</v>
      </c>
      <c r="CU37" s="132">
        <v>0</v>
      </c>
      <c r="CV37" s="132">
        <v>0</v>
      </c>
      <c r="CW37" s="132">
        <v>0</v>
      </c>
      <c r="CX37" s="132">
        <v>0</v>
      </c>
      <c r="CY37" s="132">
        <v>0</v>
      </c>
      <c r="CZ37" s="132">
        <v>0</v>
      </c>
      <c r="DA37" s="132">
        <v>0</v>
      </c>
      <c r="DB37" s="132">
        <v>0</v>
      </c>
      <c r="DC37" s="132">
        <v>0</v>
      </c>
      <c r="DD37" s="132">
        <v>0</v>
      </c>
      <c r="DE37" s="132">
        <v>0</v>
      </c>
      <c r="DF37" s="132">
        <v>0</v>
      </c>
      <c r="DG37" s="132">
        <v>0</v>
      </c>
    </row>
    <row r="38" spans="1:111" hidden="1" x14ac:dyDescent="0.25">
      <c r="A38" s="107"/>
      <c r="B38" s="87"/>
      <c r="C38" s="86"/>
      <c r="D38" s="86"/>
      <c r="E38" s="88"/>
      <c r="F38" s="41"/>
      <c r="G38" s="30" t="s">
        <v>29</v>
      </c>
      <c r="H38" s="31">
        <v>0</v>
      </c>
      <c r="I38" s="190">
        <f>IF($E37&gt;0,ROUND(((($D37/$E37)*H38)),0),0)</f>
        <v>0</v>
      </c>
      <c r="J38" s="86">
        <v>0</v>
      </c>
      <c r="K38" s="86">
        <v>0</v>
      </c>
      <c r="L38" s="86">
        <v>0</v>
      </c>
      <c r="M38" s="86">
        <v>0</v>
      </c>
      <c r="N38" s="86">
        <v>0</v>
      </c>
      <c r="O38" s="86">
        <v>0</v>
      </c>
      <c r="P38" s="86">
        <v>0</v>
      </c>
      <c r="Q38" s="86">
        <v>0</v>
      </c>
      <c r="R38" s="86">
        <v>0</v>
      </c>
      <c r="S38" s="86">
        <v>0</v>
      </c>
      <c r="T38" s="86">
        <v>0</v>
      </c>
      <c r="U38" s="193" t="s">
        <v>29</v>
      </c>
      <c r="V38" s="31">
        <v>0</v>
      </c>
      <c r="W38" s="190">
        <f>IF($E37&gt;0,ROUND(((($D37/$E37)*V38)*((1+$B$9)^(RIGHT(W$11,2)-1))),0),0)</f>
        <v>0</v>
      </c>
      <c r="X38" s="86">
        <v>0</v>
      </c>
      <c r="Y38" s="86">
        <v>0</v>
      </c>
      <c r="Z38" s="86">
        <v>0</v>
      </c>
      <c r="AA38" s="86">
        <v>0</v>
      </c>
      <c r="AB38" s="86">
        <v>0</v>
      </c>
      <c r="AC38" s="86">
        <v>0</v>
      </c>
      <c r="AD38" s="86">
        <v>0</v>
      </c>
      <c r="AE38" s="86">
        <v>0</v>
      </c>
      <c r="AF38" s="86">
        <v>0</v>
      </c>
      <c r="AG38" s="86">
        <v>0</v>
      </c>
      <c r="AH38" s="86">
        <v>0</v>
      </c>
      <c r="AI38" s="193" t="s">
        <v>29</v>
      </c>
      <c r="AJ38" s="31">
        <v>0</v>
      </c>
      <c r="AK38" s="190">
        <f>IF($E37&gt;0,ROUND(((($D37/$E37)*AJ38)*((1+$B$9)^(RIGHT(AK$11,2)-1))),0),0)</f>
        <v>0</v>
      </c>
      <c r="AL38" s="86">
        <v>0</v>
      </c>
      <c r="AM38" s="86">
        <v>0</v>
      </c>
      <c r="AN38" s="86">
        <v>0</v>
      </c>
      <c r="AO38" s="86">
        <v>0</v>
      </c>
      <c r="AP38" s="86">
        <v>0</v>
      </c>
      <c r="AQ38" s="86">
        <v>0</v>
      </c>
      <c r="AR38" s="86">
        <v>0</v>
      </c>
      <c r="AS38" s="86">
        <v>0</v>
      </c>
      <c r="AT38" s="86">
        <v>0</v>
      </c>
      <c r="AU38" s="86">
        <v>0</v>
      </c>
      <c r="AV38" s="86">
        <v>0</v>
      </c>
      <c r="AW38" s="193" t="s">
        <v>29</v>
      </c>
      <c r="AX38" s="31">
        <v>0</v>
      </c>
      <c r="AY38" s="190">
        <f>IF($E37&gt;0,ROUND(((($D37/$E37)*AX38)*((1+$B$9)^(RIGHT(AY$11,2)-1))),0),0)</f>
        <v>0</v>
      </c>
      <c r="AZ38" s="86">
        <v>0</v>
      </c>
      <c r="BA38" s="86">
        <v>0</v>
      </c>
      <c r="BB38" s="86">
        <v>0</v>
      </c>
      <c r="BC38" s="86">
        <v>0</v>
      </c>
      <c r="BD38" s="86">
        <v>0</v>
      </c>
      <c r="BE38" s="86">
        <v>0</v>
      </c>
      <c r="BF38" s="86">
        <v>0</v>
      </c>
      <c r="BG38" s="86">
        <v>0</v>
      </c>
      <c r="BH38" s="86">
        <v>0</v>
      </c>
      <c r="BI38" s="86">
        <v>0</v>
      </c>
      <c r="BJ38" s="86">
        <v>0</v>
      </c>
      <c r="BK38" s="193" t="s">
        <v>29</v>
      </c>
      <c r="BL38" s="31">
        <v>0</v>
      </c>
      <c r="BM38" s="190">
        <f>IF($E37&gt;0,ROUND(((($D37/$E37)*BL38)*((1+$B$9)^(RIGHT(BM$11,2)-1))),0),0)</f>
        <v>0</v>
      </c>
      <c r="BN38" s="86">
        <v>0</v>
      </c>
      <c r="BO38" s="86">
        <v>0</v>
      </c>
      <c r="BP38" s="86">
        <v>0</v>
      </c>
      <c r="BQ38" s="86">
        <v>0</v>
      </c>
      <c r="BR38" s="86">
        <v>0</v>
      </c>
      <c r="BS38" s="86">
        <v>0</v>
      </c>
      <c r="BT38" s="86">
        <v>0</v>
      </c>
      <c r="BU38" s="86">
        <v>0</v>
      </c>
      <c r="BV38" s="86">
        <v>0</v>
      </c>
      <c r="BW38" s="86">
        <v>0</v>
      </c>
      <c r="BX38" s="86">
        <v>0</v>
      </c>
      <c r="BY38" s="99">
        <f>SUM(I38,W38,AK38,AY38,BM38)</f>
        <v>0</v>
      </c>
      <c r="BZ38" s="12"/>
      <c r="CA38" s="108">
        <f t="shared" si="18"/>
        <v>0</v>
      </c>
      <c r="CB38" s="99">
        <f t="shared" si="19"/>
        <v>0</v>
      </c>
      <c r="CC38" s="86"/>
      <c r="CD38" s="132">
        <f t="shared" si="20"/>
        <v>0</v>
      </c>
      <c r="CE38" s="132">
        <v>0</v>
      </c>
      <c r="CF38" s="132">
        <v>0</v>
      </c>
      <c r="CG38" s="132">
        <v>0</v>
      </c>
      <c r="CH38" s="132">
        <v>0</v>
      </c>
      <c r="CI38" s="132">
        <v>0</v>
      </c>
      <c r="CJ38" s="132">
        <v>0</v>
      </c>
      <c r="CK38" s="132">
        <v>0</v>
      </c>
      <c r="CL38" s="132">
        <v>0</v>
      </c>
      <c r="CM38" s="132">
        <v>0</v>
      </c>
      <c r="CN38" s="132">
        <v>0</v>
      </c>
      <c r="CO38" s="132">
        <v>0</v>
      </c>
      <c r="CP38" s="132">
        <v>0</v>
      </c>
      <c r="CQ38" s="132">
        <v>0</v>
      </c>
      <c r="CR38" s="132">
        <v>0</v>
      </c>
      <c r="CS38" s="132">
        <v>0</v>
      </c>
      <c r="CT38" s="132">
        <v>0</v>
      </c>
      <c r="CU38" s="132">
        <v>0</v>
      </c>
      <c r="CV38" s="132">
        <v>0</v>
      </c>
      <c r="CW38" s="132">
        <v>0</v>
      </c>
      <c r="CX38" s="132">
        <v>0</v>
      </c>
      <c r="CY38" s="132">
        <v>0</v>
      </c>
      <c r="CZ38" s="132">
        <v>0</v>
      </c>
      <c r="DA38" s="132">
        <v>0</v>
      </c>
      <c r="DB38" s="132">
        <v>0</v>
      </c>
      <c r="DC38" s="132">
        <v>0</v>
      </c>
      <c r="DD38" s="132">
        <v>0</v>
      </c>
      <c r="DE38" s="132">
        <v>0</v>
      </c>
      <c r="DF38" s="132">
        <v>0</v>
      </c>
      <c r="DG38" s="132">
        <v>0</v>
      </c>
    </row>
    <row r="39" spans="1:111" hidden="1" x14ac:dyDescent="0.25">
      <c r="A39" s="107"/>
      <c r="B39" s="87"/>
      <c r="C39" s="86"/>
      <c r="D39" s="86"/>
      <c r="E39" s="88"/>
      <c r="F39" s="41"/>
      <c r="G39" s="30"/>
      <c r="H39" s="31"/>
      <c r="I39" s="190"/>
      <c r="J39" s="86"/>
      <c r="K39" s="86"/>
      <c r="L39" s="86"/>
      <c r="M39" s="86"/>
      <c r="N39" s="86"/>
      <c r="O39" s="86"/>
      <c r="P39" s="86"/>
      <c r="Q39" s="86"/>
      <c r="R39" s="86"/>
      <c r="S39" s="86"/>
      <c r="T39" s="86"/>
      <c r="U39" s="193"/>
      <c r="V39" s="31"/>
      <c r="W39" s="190"/>
      <c r="X39" s="86"/>
      <c r="Y39" s="86"/>
      <c r="Z39" s="86"/>
      <c r="AA39" s="86"/>
      <c r="AB39" s="86"/>
      <c r="AC39" s="86"/>
      <c r="AD39" s="86"/>
      <c r="AE39" s="86"/>
      <c r="AF39" s="86"/>
      <c r="AG39" s="86"/>
      <c r="AH39" s="86"/>
      <c r="AI39" s="193"/>
      <c r="AJ39" s="31"/>
      <c r="AK39" s="190"/>
      <c r="AL39" s="86"/>
      <c r="AM39" s="86"/>
      <c r="AN39" s="86"/>
      <c r="AO39" s="86"/>
      <c r="AP39" s="86"/>
      <c r="AQ39" s="86"/>
      <c r="AR39" s="86"/>
      <c r="AS39" s="86"/>
      <c r="AT39" s="86"/>
      <c r="AU39" s="86"/>
      <c r="AV39" s="86"/>
      <c r="AW39" s="193"/>
      <c r="AX39" s="31"/>
      <c r="AY39" s="190"/>
      <c r="AZ39" s="86"/>
      <c r="BA39" s="86"/>
      <c r="BB39" s="86"/>
      <c r="BC39" s="86"/>
      <c r="BD39" s="86"/>
      <c r="BE39" s="86"/>
      <c r="BF39" s="86"/>
      <c r="BG39" s="86"/>
      <c r="BH39" s="86"/>
      <c r="BI39" s="86"/>
      <c r="BJ39" s="86"/>
      <c r="BK39" s="193"/>
      <c r="BL39" s="31"/>
      <c r="BM39" s="190"/>
      <c r="BN39" s="86"/>
      <c r="BO39" s="86"/>
      <c r="BP39" s="86"/>
      <c r="BQ39" s="86"/>
      <c r="BR39" s="86"/>
      <c r="BS39" s="86"/>
      <c r="BT39" s="86"/>
      <c r="BU39" s="86"/>
      <c r="BV39" s="86"/>
      <c r="BW39" s="86"/>
      <c r="BX39" s="86"/>
      <c r="BY39" s="99"/>
      <c r="BZ39" s="12"/>
      <c r="CA39" s="108"/>
      <c r="CB39" s="99"/>
      <c r="CC39" s="86"/>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row>
    <row r="40" spans="1:111" hidden="1" x14ac:dyDescent="0.25">
      <c r="A40" s="107" t="s">
        <v>30</v>
      </c>
      <c r="B40" s="87"/>
      <c r="C40" s="86"/>
      <c r="D40" s="86">
        <v>0</v>
      </c>
      <c r="E40" s="88"/>
      <c r="F40" s="41"/>
      <c r="G40" s="30" t="s">
        <v>28</v>
      </c>
      <c r="H40" s="31">
        <v>0</v>
      </c>
      <c r="I40" s="190">
        <f>IF($E40&gt;0,ROUND(((($D40/$E40)*H40)),0),0)</f>
        <v>0</v>
      </c>
      <c r="J40" s="86">
        <v>0</v>
      </c>
      <c r="K40" s="86">
        <v>0</v>
      </c>
      <c r="L40" s="86">
        <v>0</v>
      </c>
      <c r="M40" s="86">
        <v>0</v>
      </c>
      <c r="N40" s="86">
        <v>0</v>
      </c>
      <c r="O40" s="86">
        <v>0</v>
      </c>
      <c r="P40" s="86">
        <v>0</v>
      </c>
      <c r="Q40" s="86">
        <v>0</v>
      </c>
      <c r="R40" s="86">
        <v>0</v>
      </c>
      <c r="S40" s="86">
        <v>0</v>
      </c>
      <c r="T40" s="86">
        <v>0</v>
      </c>
      <c r="U40" s="193" t="s">
        <v>28</v>
      </c>
      <c r="V40" s="31">
        <v>0</v>
      </c>
      <c r="W40" s="190">
        <f>IF($E40&gt;0,ROUND(((($D40/$E40)*V40)*((1+$B$9)^(RIGHT(W$11,2)-1))),0),0)</f>
        <v>0</v>
      </c>
      <c r="X40" s="86">
        <v>0</v>
      </c>
      <c r="Y40" s="86">
        <v>0</v>
      </c>
      <c r="Z40" s="86">
        <v>0</v>
      </c>
      <c r="AA40" s="86">
        <v>0</v>
      </c>
      <c r="AB40" s="86">
        <v>0</v>
      </c>
      <c r="AC40" s="86">
        <v>0</v>
      </c>
      <c r="AD40" s="86">
        <v>0</v>
      </c>
      <c r="AE40" s="86">
        <v>0</v>
      </c>
      <c r="AF40" s="86">
        <v>0</v>
      </c>
      <c r="AG40" s="86">
        <v>0</v>
      </c>
      <c r="AH40" s="86">
        <v>0</v>
      </c>
      <c r="AI40" s="193" t="s">
        <v>28</v>
      </c>
      <c r="AJ40" s="31">
        <v>0</v>
      </c>
      <c r="AK40" s="190">
        <f>ROUND(($D40*AJ40)*((1+$B$9)^(RIGHT(AK$11,2)-1)),0)</f>
        <v>0</v>
      </c>
      <c r="AL40" s="86">
        <v>0</v>
      </c>
      <c r="AM40" s="86">
        <v>0</v>
      </c>
      <c r="AN40" s="86">
        <v>0</v>
      </c>
      <c r="AO40" s="86">
        <v>0</v>
      </c>
      <c r="AP40" s="86">
        <v>0</v>
      </c>
      <c r="AQ40" s="86">
        <v>0</v>
      </c>
      <c r="AR40" s="86">
        <v>0</v>
      </c>
      <c r="AS40" s="86">
        <v>0</v>
      </c>
      <c r="AT40" s="86">
        <v>0</v>
      </c>
      <c r="AU40" s="86">
        <v>0</v>
      </c>
      <c r="AV40" s="86">
        <v>0</v>
      </c>
      <c r="AW40" s="193" t="s">
        <v>28</v>
      </c>
      <c r="AX40" s="31">
        <v>0</v>
      </c>
      <c r="AY40" s="190">
        <f>IF($E40&gt;0,ROUND(((($D40/$E40)*AX40)*((1+$B$9)^(RIGHT(AY$11,2)-1))),0),0)</f>
        <v>0</v>
      </c>
      <c r="AZ40" s="86">
        <v>0</v>
      </c>
      <c r="BA40" s="86">
        <v>0</v>
      </c>
      <c r="BB40" s="86">
        <v>0</v>
      </c>
      <c r="BC40" s="86">
        <v>0</v>
      </c>
      <c r="BD40" s="86">
        <v>0</v>
      </c>
      <c r="BE40" s="86">
        <v>0</v>
      </c>
      <c r="BF40" s="86">
        <v>0</v>
      </c>
      <c r="BG40" s="86">
        <v>0</v>
      </c>
      <c r="BH40" s="86">
        <v>0</v>
      </c>
      <c r="BI40" s="86">
        <v>0</v>
      </c>
      <c r="BJ40" s="86">
        <v>0</v>
      </c>
      <c r="BK40" s="193" t="s">
        <v>28</v>
      </c>
      <c r="BL40" s="31">
        <v>0</v>
      </c>
      <c r="BM40" s="190">
        <f>IF($E40&gt;0,ROUND(((($D40/$E40)*BL40)*((1+$B$9)^(RIGHT(BM$11,2)-1))),0),0)</f>
        <v>0</v>
      </c>
      <c r="BN40" s="86">
        <v>0</v>
      </c>
      <c r="BO40" s="86">
        <v>0</v>
      </c>
      <c r="BP40" s="86">
        <v>0</v>
      </c>
      <c r="BQ40" s="86">
        <v>0</v>
      </c>
      <c r="BR40" s="86">
        <v>0</v>
      </c>
      <c r="BS40" s="86">
        <v>0</v>
      </c>
      <c r="BT40" s="86">
        <v>0</v>
      </c>
      <c r="BU40" s="86">
        <v>0</v>
      </c>
      <c r="BV40" s="86">
        <v>0</v>
      </c>
      <c r="BW40" s="86">
        <v>0</v>
      </c>
      <c r="BX40" s="86">
        <v>0</v>
      </c>
      <c r="BY40" s="99">
        <f>SUM(I40,W40,AK40,AY40,BM40)</f>
        <v>0</v>
      </c>
      <c r="BZ40" s="12"/>
      <c r="CA40" s="108">
        <f t="shared" ref="CA40:CA41" si="21">SUM(J40,X40,AL40,AZ40,BN40)</f>
        <v>0</v>
      </c>
      <c r="CB40" s="99">
        <f t="shared" ref="CB40:CB41" si="22">SUM(K40:T40,Y40:AH40,AM40:AV40,BA40:BJ40,BO40:BX40)</f>
        <v>0</v>
      </c>
      <c r="CC40" s="86"/>
      <c r="CD40" s="132">
        <f t="shared" ref="CD40:CD41" si="23">BY40-SUM(CE40:DG40)</f>
        <v>0</v>
      </c>
      <c r="CE40" s="132">
        <v>0</v>
      </c>
      <c r="CF40" s="132">
        <v>0</v>
      </c>
      <c r="CG40" s="132">
        <v>0</v>
      </c>
      <c r="CH40" s="132">
        <v>0</v>
      </c>
      <c r="CI40" s="132">
        <v>0</v>
      </c>
      <c r="CJ40" s="132">
        <v>0</v>
      </c>
      <c r="CK40" s="132">
        <v>0</v>
      </c>
      <c r="CL40" s="132">
        <v>0</v>
      </c>
      <c r="CM40" s="132">
        <v>0</v>
      </c>
      <c r="CN40" s="132">
        <v>0</v>
      </c>
      <c r="CO40" s="132">
        <v>0</v>
      </c>
      <c r="CP40" s="132">
        <v>0</v>
      </c>
      <c r="CQ40" s="132">
        <v>0</v>
      </c>
      <c r="CR40" s="132">
        <v>0</v>
      </c>
      <c r="CS40" s="132">
        <v>0</v>
      </c>
      <c r="CT40" s="132">
        <v>0</v>
      </c>
      <c r="CU40" s="132">
        <v>0</v>
      </c>
      <c r="CV40" s="132">
        <v>0</v>
      </c>
      <c r="CW40" s="132">
        <v>0</v>
      </c>
      <c r="CX40" s="132">
        <v>0</v>
      </c>
      <c r="CY40" s="132">
        <v>0</v>
      </c>
      <c r="CZ40" s="132">
        <v>0</v>
      </c>
      <c r="DA40" s="132">
        <v>0</v>
      </c>
      <c r="DB40" s="132">
        <v>0</v>
      </c>
      <c r="DC40" s="132">
        <v>0</v>
      </c>
      <c r="DD40" s="132">
        <v>0</v>
      </c>
      <c r="DE40" s="132">
        <v>0</v>
      </c>
      <c r="DF40" s="132">
        <v>0</v>
      </c>
      <c r="DG40" s="132">
        <v>0</v>
      </c>
    </row>
    <row r="41" spans="1:111" hidden="1" x14ac:dyDescent="0.25">
      <c r="A41" s="107"/>
      <c r="B41" s="87"/>
      <c r="C41" s="86"/>
      <c r="D41" s="86"/>
      <c r="E41" s="88"/>
      <c r="F41" s="41"/>
      <c r="G41" s="30" t="s">
        <v>29</v>
      </c>
      <c r="H41" s="31">
        <v>0</v>
      </c>
      <c r="I41" s="190">
        <f>IF($E40&gt;0,ROUND(((($D40/$E40)*H41)),0),0)</f>
        <v>0</v>
      </c>
      <c r="J41" s="86">
        <v>0</v>
      </c>
      <c r="K41" s="86">
        <v>0</v>
      </c>
      <c r="L41" s="86">
        <v>0</v>
      </c>
      <c r="M41" s="86">
        <v>0</v>
      </c>
      <c r="N41" s="86">
        <v>0</v>
      </c>
      <c r="O41" s="86">
        <v>0</v>
      </c>
      <c r="P41" s="86">
        <v>0</v>
      </c>
      <c r="Q41" s="86">
        <v>0</v>
      </c>
      <c r="R41" s="86">
        <v>0</v>
      </c>
      <c r="S41" s="86">
        <v>0</v>
      </c>
      <c r="T41" s="86">
        <v>0</v>
      </c>
      <c r="U41" s="193" t="s">
        <v>29</v>
      </c>
      <c r="V41" s="31">
        <v>0</v>
      </c>
      <c r="W41" s="190">
        <f>IF($E40&gt;0,ROUND(((($D40/$E40)*V41)*((1+$B$9)^(RIGHT(W$11,2)-1))),0),0)</f>
        <v>0</v>
      </c>
      <c r="X41" s="86">
        <v>0</v>
      </c>
      <c r="Y41" s="86">
        <v>0</v>
      </c>
      <c r="Z41" s="86">
        <v>0</v>
      </c>
      <c r="AA41" s="86">
        <v>0</v>
      </c>
      <c r="AB41" s="86">
        <v>0</v>
      </c>
      <c r="AC41" s="86">
        <v>0</v>
      </c>
      <c r="AD41" s="86">
        <v>0</v>
      </c>
      <c r="AE41" s="86">
        <v>0</v>
      </c>
      <c r="AF41" s="86">
        <v>0</v>
      </c>
      <c r="AG41" s="86">
        <v>0</v>
      </c>
      <c r="AH41" s="86">
        <v>0</v>
      </c>
      <c r="AI41" s="193" t="s">
        <v>29</v>
      </c>
      <c r="AJ41" s="31">
        <v>0</v>
      </c>
      <c r="AK41" s="190">
        <f>IF($E40&gt;0,ROUND(((($D40/$E40)*AJ41)*((1+$B$9)^(RIGHT(AK$11,2)-1))),0),0)</f>
        <v>0</v>
      </c>
      <c r="AL41" s="86">
        <v>0</v>
      </c>
      <c r="AM41" s="86">
        <v>0</v>
      </c>
      <c r="AN41" s="86">
        <v>0</v>
      </c>
      <c r="AO41" s="86">
        <v>0</v>
      </c>
      <c r="AP41" s="86">
        <v>0</v>
      </c>
      <c r="AQ41" s="86">
        <v>0</v>
      </c>
      <c r="AR41" s="86">
        <v>0</v>
      </c>
      <c r="AS41" s="86">
        <v>0</v>
      </c>
      <c r="AT41" s="86">
        <v>0</v>
      </c>
      <c r="AU41" s="86">
        <v>0</v>
      </c>
      <c r="AV41" s="86">
        <v>0</v>
      </c>
      <c r="AW41" s="193" t="s">
        <v>29</v>
      </c>
      <c r="AX41" s="31">
        <v>0</v>
      </c>
      <c r="AY41" s="190">
        <f>IF($E40&gt;0,ROUND(((($D40/$E40)*AX41)*((1+$B$9)^(RIGHT(AY$11,2)-1))),0),0)</f>
        <v>0</v>
      </c>
      <c r="AZ41" s="86">
        <v>0</v>
      </c>
      <c r="BA41" s="86">
        <v>0</v>
      </c>
      <c r="BB41" s="86">
        <v>0</v>
      </c>
      <c r="BC41" s="86">
        <v>0</v>
      </c>
      <c r="BD41" s="86">
        <v>0</v>
      </c>
      <c r="BE41" s="86">
        <v>0</v>
      </c>
      <c r="BF41" s="86">
        <v>0</v>
      </c>
      <c r="BG41" s="86">
        <v>0</v>
      </c>
      <c r="BH41" s="86">
        <v>0</v>
      </c>
      <c r="BI41" s="86">
        <v>0</v>
      </c>
      <c r="BJ41" s="86">
        <v>0</v>
      </c>
      <c r="BK41" s="193" t="s">
        <v>29</v>
      </c>
      <c r="BL41" s="31">
        <v>0</v>
      </c>
      <c r="BM41" s="190">
        <f>IF($E40&gt;0,ROUND(((($D40/$E40)*BL41)*((1+$B$9)^(RIGHT(BM$11,2)-1))),0),0)</f>
        <v>0</v>
      </c>
      <c r="BN41" s="86">
        <v>0</v>
      </c>
      <c r="BO41" s="86">
        <v>0</v>
      </c>
      <c r="BP41" s="86">
        <v>0</v>
      </c>
      <c r="BQ41" s="86">
        <v>0</v>
      </c>
      <c r="BR41" s="86">
        <v>0</v>
      </c>
      <c r="BS41" s="86">
        <v>0</v>
      </c>
      <c r="BT41" s="86">
        <v>0</v>
      </c>
      <c r="BU41" s="86">
        <v>0</v>
      </c>
      <c r="BV41" s="86">
        <v>0</v>
      </c>
      <c r="BW41" s="86">
        <v>0</v>
      </c>
      <c r="BX41" s="86">
        <v>0</v>
      </c>
      <c r="BY41" s="99">
        <f>SUM(I41,W41,AK41,AY41,BM41)</f>
        <v>0</v>
      </c>
      <c r="BZ41" s="12"/>
      <c r="CA41" s="108">
        <f t="shared" si="21"/>
        <v>0</v>
      </c>
      <c r="CB41" s="99">
        <f t="shared" si="22"/>
        <v>0</v>
      </c>
      <c r="CC41" s="86"/>
      <c r="CD41" s="132">
        <f t="shared" si="23"/>
        <v>0</v>
      </c>
      <c r="CE41" s="132">
        <v>0</v>
      </c>
      <c r="CF41" s="132">
        <v>0</v>
      </c>
      <c r="CG41" s="132">
        <v>0</v>
      </c>
      <c r="CH41" s="132">
        <v>0</v>
      </c>
      <c r="CI41" s="132">
        <v>0</v>
      </c>
      <c r="CJ41" s="132">
        <v>0</v>
      </c>
      <c r="CK41" s="132">
        <v>0</v>
      </c>
      <c r="CL41" s="132">
        <v>0</v>
      </c>
      <c r="CM41" s="132">
        <v>0</v>
      </c>
      <c r="CN41" s="132">
        <v>0</v>
      </c>
      <c r="CO41" s="132">
        <v>0</v>
      </c>
      <c r="CP41" s="132">
        <v>0</v>
      </c>
      <c r="CQ41" s="132">
        <v>0</v>
      </c>
      <c r="CR41" s="132">
        <v>0</v>
      </c>
      <c r="CS41" s="132">
        <v>0</v>
      </c>
      <c r="CT41" s="132">
        <v>0</v>
      </c>
      <c r="CU41" s="132">
        <v>0</v>
      </c>
      <c r="CV41" s="132">
        <v>0</v>
      </c>
      <c r="CW41" s="132">
        <v>0</v>
      </c>
      <c r="CX41" s="132">
        <v>0</v>
      </c>
      <c r="CY41" s="132">
        <v>0</v>
      </c>
      <c r="CZ41" s="132">
        <v>0</v>
      </c>
      <c r="DA41" s="132">
        <v>0</v>
      </c>
      <c r="DB41" s="132">
        <v>0</v>
      </c>
      <c r="DC41" s="132">
        <v>0</v>
      </c>
      <c r="DD41" s="132">
        <v>0</v>
      </c>
      <c r="DE41" s="132">
        <v>0</v>
      </c>
      <c r="DF41" s="132">
        <v>0</v>
      </c>
      <c r="DG41" s="132">
        <v>0</v>
      </c>
    </row>
    <row r="42" spans="1:111" hidden="1" x14ac:dyDescent="0.25">
      <c r="A42" s="107"/>
      <c r="B42" s="87"/>
      <c r="C42" s="86"/>
      <c r="D42" s="86"/>
      <c r="E42" s="88"/>
      <c r="F42" s="41"/>
      <c r="G42" s="30"/>
      <c r="H42" s="31"/>
      <c r="I42" s="190"/>
      <c r="J42" s="86"/>
      <c r="K42" s="86"/>
      <c r="L42" s="86"/>
      <c r="M42" s="86"/>
      <c r="N42" s="86"/>
      <c r="O42" s="86"/>
      <c r="P42" s="86"/>
      <c r="Q42" s="86"/>
      <c r="R42" s="86"/>
      <c r="S42" s="86"/>
      <c r="T42" s="86"/>
      <c r="U42" s="193"/>
      <c r="V42" s="31"/>
      <c r="W42" s="190"/>
      <c r="X42" s="86"/>
      <c r="Y42" s="86"/>
      <c r="Z42" s="86"/>
      <c r="AA42" s="86"/>
      <c r="AB42" s="86"/>
      <c r="AC42" s="86"/>
      <c r="AD42" s="86"/>
      <c r="AE42" s="86"/>
      <c r="AF42" s="86"/>
      <c r="AG42" s="86"/>
      <c r="AH42" s="86"/>
      <c r="AI42" s="193"/>
      <c r="AJ42" s="31"/>
      <c r="AK42" s="190"/>
      <c r="AL42" s="86"/>
      <c r="AM42" s="86"/>
      <c r="AN42" s="86"/>
      <c r="AO42" s="86"/>
      <c r="AP42" s="86"/>
      <c r="AQ42" s="86"/>
      <c r="AR42" s="86"/>
      <c r="AS42" s="86"/>
      <c r="AT42" s="86"/>
      <c r="AU42" s="86"/>
      <c r="AV42" s="86"/>
      <c r="AW42" s="193"/>
      <c r="AX42" s="31"/>
      <c r="AY42" s="190"/>
      <c r="AZ42" s="86"/>
      <c r="BA42" s="86"/>
      <c r="BB42" s="86"/>
      <c r="BC42" s="86"/>
      <c r="BD42" s="86"/>
      <c r="BE42" s="86"/>
      <c r="BF42" s="86"/>
      <c r="BG42" s="86"/>
      <c r="BH42" s="86"/>
      <c r="BI42" s="86"/>
      <c r="BJ42" s="86"/>
      <c r="BK42" s="193"/>
      <c r="BL42" s="31"/>
      <c r="BM42" s="190"/>
      <c r="BN42" s="86"/>
      <c r="BO42" s="86"/>
      <c r="BP42" s="86"/>
      <c r="BQ42" s="86"/>
      <c r="BR42" s="86"/>
      <c r="BS42" s="86"/>
      <c r="BT42" s="86"/>
      <c r="BU42" s="86"/>
      <c r="BV42" s="86"/>
      <c r="BW42" s="86"/>
      <c r="BX42" s="86"/>
      <c r="BY42" s="99"/>
      <c r="BZ42" s="12"/>
      <c r="CA42" s="108"/>
      <c r="CB42" s="99"/>
      <c r="CC42" s="86"/>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row>
    <row r="43" spans="1:111" hidden="1" x14ac:dyDescent="0.25">
      <c r="A43" s="107" t="s">
        <v>30</v>
      </c>
      <c r="B43" s="87"/>
      <c r="C43" s="86"/>
      <c r="D43" s="86">
        <v>0</v>
      </c>
      <c r="E43" s="88"/>
      <c r="F43" s="41"/>
      <c r="G43" s="30" t="s">
        <v>28</v>
      </c>
      <c r="H43" s="31">
        <v>0</v>
      </c>
      <c r="I43" s="190">
        <f>IF($E43&gt;0,ROUND(((($D43/$E43)*H43)),0),0)</f>
        <v>0</v>
      </c>
      <c r="J43" s="86">
        <v>0</v>
      </c>
      <c r="K43" s="86">
        <v>0</v>
      </c>
      <c r="L43" s="86">
        <v>0</v>
      </c>
      <c r="M43" s="86">
        <v>0</v>
      </c>
      <c r="N43" s="86">
        <v>0</v>
      </c>
      <c r="O43" s="86">
        <v>0</v>
      </c>
      <c r="P43" s="86">
        <v>0</v>
      </c>
      <c r="Q43" s="86">
        <v>0</v>
      </c>
      <c r="R43" s="86">
        <v>0</v>
      </c>
      <c r="S43" s="86">
        <v>0</v>
      </c>
      <c r="T43" s="86">
        <v>0</v>
      </c>
      <c r="U43" s="193" t="s">
        <v>28</v>
      </c>
      <c r="V43" s="31">
        <v>0</v>
      </c>
      <c r="W43" s="190">
        <f>IF($E43&gt;0,ROUND(((($D43/$E43)*V43)*((1+$B$9)^(RIGHT(W$11,2)-1))),0),0)</f>
        <v>0</v>
      </c>
      <c r="X43" s="86">
        <v>0</v>
      </c>
      <c r="Y43" s="86">
        <v>0</v>
      </c>
      <c r="Z43" s="86">
        <v>0</v>
      </c>
      <c r="AA43" s="86">
        <v>0</v>
      </c>
      <c r="AB43" s="86">
        <v>0</v>
      </c>
      <c r="AC43" s="86">
        <v>0</v>
      </c>
      <c r="AD43" s="86">
        <v>0</v>
      </c>
      <c r="AE43" s="86">
        <v>0</v>
      </c>
      <c r="AF43" s="86">
        <v>0</v>
      </c>
      <c r="AG43" s="86">
        <v>0</v>
      </c>
      <c r="AH43" s="86">
        <v>0</v>
      </c>
      <c r="AI43" s="193" t="s">
        <v>28</v>
      </c>
      <c r="AJ43" s="31">
        <v>0</v>
      </c>
      <c r="AK43" s="190">
        <f>ROUND(($D43*AJ43)*((1+$B$9)^(RIGHT(AK$11,2)-1)),0)</f>
        <v>0</v>
      </c>
      <c r="AL43" s="86">
        <v>0</v>
      </c>
      <c r="AM43" s="86">
        <v>0</v>
      </c>
      <c r="AN43" s="86">
        <v>0</v>
      </c>
      <c r="AO43" s="86">
        <v>0</v>
      </c>
      <c r="AP43" s="86">
        <v>0</v>
      </c>
      <c r="AQ43" s="86">
        <v>0</v>
      </c>
      <c r="AR43" s="86">
        <v>0</v>
      </c>
      <c r="AS43" s="86">
        <v>0</v>
      </c>
      <c r="AT43" s="86">
        <v>0</v>
      </c>
      <c r="AU43" s="86">
        <v>0</v>
      </c>
      <c r="AV43" s="86">
        <v>0</v>
      </c>
      <c r="AW43" s="193" t="s">
        <v>28</v>
      </c>
      <c r="AX43" s="31">
        <v>0</v>
      </c>
      <c r="AY43" s="190">
        <f>IF($E43&gt;0,ROUND(((($D43/$E43)*AX43)*((1+$B$9)^(RIGHT(AY$11,2)-1))),0),0)</f>
        <v>0</v>
      </c>
      <c r="AZ43" s="86">
        <v>0</v>
      </c>
      <c r="BA43" s="86">
        <v>0</v>
      </c>
      <c r="BB43" s="86">
        <v>0</v>
      </c>
      <c r="BC43" s="86">
        <v>0</v>
      </c>
      <c r="BD43" s="86">
        <v>0</v>
      </c>
      <c r="BE43" s="86">
        <v>0</v>
      </c>
      <c r="BF43" s="86">
        <v>0</v>
      </c>
      <c r="BG43" s="86">
        <v>0</v>
      </c>
      <c r="BH43" s="86">
        <v>0</v>
      </c>
      <c r="BI43" s="86">
        <v>0</v>
      </c>
      <c r="BJ43" s="86">
        <v>0</v>
      </c>
      <c r="BK43" s="193" t="s">
        <v>28</v>
      </c>
      <c r="BL43" s="31">
        <v>0</v>
      </c>
      <c r="BM43" s="190">
        <f>IF($E43&gt;0,ROUND(((($D43/$E43)*BL43)*((1+$B$9)^(RIGHT(BM$11,2)-1))),0),0)</f>
        <v>0</v>
      </c>
      <c r="BN43" s="86">
        <v>0</v>
      </c>
      <c r="BO43" s="86">
        <v>0</v>
      </c>
      <c r="BP43" s="86">
        <v>0</v>
      </c>
      <c r="BQ43" s="86">
        <v>0</v>
      </c>
      <c r="BR43" s="86">
        <v>0</v>
      </c>
      <c r="BS43" s="86">
        <v>0</v>
      </c>
      <c r="BT43" s="86">
        <v>0</v>
      </c>
      <c r="BU43" s="86">
        <v>0</v>
      </c>
      <c r="BV43" s="86">
        <v>0</v>
      </c>
      <c r="BW43" s="86">
        <v>0</v>
      </c>
      <c r="BX43" s="86">
        <v>0</v>
      </c>
      <c r="BY43" s="99">
        <f>SUM(I43,W43,AK43,AY43,BM43)</f>
        <v>0</v>
      </c>
      <c r="BZ43" s="12"/>
      <c r="CA43" s="108">
        <f t="shared" ref="CA43:CA44" si="24">SUM(J43,X43,AL43,AZ43,BN43)</f>
        <v>0</v>
      </c>
      <c r="CB43" s="99">
        <f t="shared" ref="CB43:CB44" si="25">SUM(K43:T43,Y43:AH43,AM43:AV43,BA43:BJ43,BO43:BX43)</f>
        <v>0</v>
      </c>
      <c r="CC43" s="86"/>
      <c r="CD43" s="132">
        <f t="shared" ref="CD43:CD44" si="26">BY43-SUM(CE43:DG43)</f>
        <v>0</v>
      </c>
      <c r="CE43" s="132">
        <v>0</v>
      </c>
      <c r="CF43" s="132">
        <v>0</v>
      </c>
      <c r="CG43" s="132">
        <v>0</v>
      </c>
      <c r="CH43" s="132">
        <v>0</v>
      </c>
      <c r="CI43" s="132">
        <v>0</v>
      </c>
      <c r="CJ43" s="132">
        <v>0</v>
      </c>
      <c r="CK43" s="132">
        <v>0</v>
      </c>
      <c r="CL43" s="132">
        <v>0</v>
      </c>
      <c r="CM43" s="132">
        <v>0</v>
      </c>
      <c r="CN43" s="132">
        <v>0</v>
      </c>
      <c r="CO43" s="132">
        <v>0</v>
      </c>
      <c r="CP43" s="132">
        <v>0</v>
      </c>
      <c r="CQ43" s="132">
        <v>0</v>
      </c>
      <c r="CR43" s="132">
        <v>0</v>
      </c>
      <c r="CS43" s="132">
        <v>0</v>
      </c>
      <c r="CT43" s="132">
        <v>0</v>
      </c>
      <c r="CU43" s="132">
        <v>0</v>
      </c>
      <c r="CV43" s="132">
        <v>0</v>
      </c>
      <c r="CW43" s="132">
        <v>0</v>
      </c>
      <c r="CX43" s="132">
        <v>0</v>
      </c>
      <c r="CY43" s="132">
        <v>0</v>
      </c>
      <c r="CZ43" s="132">
        <v>0</v>
      </c>
      <c r="DA43" s="132">
        <v>0</v>
      </c>
      <c r="DB43" s="132">
        <v>0</v>
      </c>
      <c r="DC43" s="132">
        <v>0</v>
      </c>
      <c r="DD43" s="132">
        <v>0</v>
      </c>
      <c r="DE43" s="132">
        <v>0</v>
      </c>
      <c r="DF43" s="132">
        <v>0</v>
      </c>
      <c r="DG43" s="132">
        <v>0</v>
      </c>
    </row>
    <row r="44" spans="1:111" hidden="1" x14ac:dyDescent="0.25">
      <c r="A44" s="107"/>
      <c r="B44" s="87"/>
      <c r="C44" s="86"/>
      <c r="D44" s="86"/>
      <c r="E44" s="88"/>
      <c r="F44" s="41"/>
      <c r="G44" s="30" t="s">
        <v>29</v>
      </c>
      <c r="H44" s="31">
        <v>0</v>
      </c>
      <c r="I44" s="190">
        <f>IF($E43&gt;0,ROUND(((($D43/$E43)*H44)),0),0)</f>
        <v>0</v>
      </c>
      <c r="J44" s="86">
        <v>0</v>
      </c>
      <c r="K44" s="86">
        <v>0</v>
      </c>
      <c r="L44" s="86">
        <v>0</v>
      </c>
      <c r="M44" s="86">
        <v>0</v>
      </c>
      <c r="N44" s="86">
        <v>0</v>
      </c>
      <c r="O44" s="86">
        <v>0</v>
      </c>
      <c r="P44" s="86">
        <v>0</v>
      </c>
      <c r="Q44" s="86">
        <v>0</v>
      </c>
      <c r="R44" s="86">
        <v>0</v>
      </c>
      <c r="S44" s="86">
        <v>0</v>
      </c>
      <c r="T44" s="86">
        <v>0</v>
      </c>
      <c r="U44" s="193" t="s">
        <v>29</v>
      </c>
      <c r="V44" s="31">
        <v>0</v>
      </c>
      <c r="W44" s="190">
        <f>IF($E43&gt;0,ROUND(((($D43/$E43)*V44)*((1+$B$9)^(RIGHT(W$11,2)-1))),0),0)</f>
        <v>0</v>
      </c>
      <c r="X44" s="86">
        <v>0</v>
      </c>
      <c r="Y44" s="86">
        <v>0</v>
      </c>
      <c r="Z44" s="86">
        <v>0</v>
      </c>
      <c r="AA44" s="86">
        <v>0</v>
      </c>
      <c r="AB44" s="86">
        <v>0</v>
      </c>
      <c r="AC44" s="86">
        <v>0</v>
      </c>
      <c r="AD44" s="86">
        <v>0</v>
      </c>
      <c r="AE44" s="86">
        <v>0</v>
      </c>
      <c r="AF44" s="86">
        <v>0</v>
      </c>
      <c r="AG44" s="86">
        <v>0</v>
      </c>
      <c r="AH44" s="86">
        <v>0</v>
      </c>
      <c r="AI44" s="193" t="s">
        <v>29</v>
      </c>
      <c r="AJ44" s="31">
        <v>0</v>
      </c>
      <c r="AK44" s="190">
        <f>IF($E43&gt;0,ROUND(((($D43/$E43)*AJ44)*((1+$B$9)^(RIGHT(AK$11,2)-1))),0),0)</f>
        <v>0</v>
      </c>
      <c r="AL44" s="86">
        <v>0</v>
      </c>
      <c r="AM44" s="86">
        <v>0</v>
      </c>
      <c r="AN44" s="86">
        <v>0</v>
      </c>
      <c r="AO44" s="86">
        <v>0</v>
      </c>
      <c r="AP44" s="86">
        <v>0</v>
      </c>
      <c r="AQ44" s="86">
        <v>0</v>
      </c>
      <c r="AR44" s="86">
        <v>0</v>
      </c>
      <c r="AS44" s="86">
        <v>0</v>
      </c>
      <c r="AT44" s="86">
        <v>0</v>
      </c>
      <c r="AU44" s="86">
        <v>0</v>
      </c>
      <c r="AV44" s="86">
        <v>0</v>
      </c>
      <c r="AW44" s="193" t="s">
        <v>29</v>
      </c>
      <c r="AX44" s="31">
        <v>0</v>
      </c>
      <c r="AY44" s="190">
        <f>IF($E43&gt;0,ROUND(((($D43/$E43)*AX44)*((1+$B$9)^(RIGHT(AY$11,2)-1))),0),0)</f>
        <v>0</v>
      </c>
      <c r="AZ44" s="86">
        <v>0</v>
      </c>
      <c r="BA44" s="86">
        <v>0</v>
      </c>
      <c r="BB44" s="86">
        <v>0</v>
      </c>
      <c r="BC44" s="86">
        <v>0</v>
      </c>
      <c r="BD44" s="86">
        <v>0</v>
      </c>
      <c r="BE44" s="86">
        <v>0</v>
      </c>
      <c r="BF44" s="86">
        <v>0</v>
      </c>
      <c r="BG44" s="86">
        <v>0</v>
      </c>
      <c r="BH44" s="86">
        <v>0</v>
      </c>
      <c r="BI44" s="86">
        <v>0</v>
      </c>
      <c r="BJ44" s="86">
        <v>0</v>
      </c>
      <c r="BK44" s="193" t="s">
        <v>29</v>
      </c>
      <c r="BL44" s="31">
        <v>0</v>
      </c>
      <c r="BM44" s="190">
        <f>IF($E43&gt;0,ROUND(((($D43/$E43)*BL44)*((1+$B$9)^(RIGHT(BM$11,2)-1))),0),0)</f>
        <v>0</v>
      </c>
      <c r="BN44" s="86">
        <v>0</v>
      </c>
      <c r="BO44" s="86">
        <v>0</v>
      </c>
      <c r="BP44" s="86">
        <v>0</v>
      </c>
      <c r="BQ44" s="86">
        <v>0</v>
      </c>
      <c r="BR44" s="86">
        <v>0</v>
      </c>
      <c r="BS44" s="86">
        <v>0</v>
      </c>
      <c r="BT44" s="86">
        <v>0</v>
      </c>
      <c r="BU44" s="86">
        <v>0</v>
      </c>
      <c r="BV44" s="86">
        <v>0</v>
      </c>
      <c r="BW44" s="86">
        <v>0</v>
      </c>
      <c r="BX44" s="86">
        <v>0</v>
      </c>
      <c r="BY44" s="99">
        <f>SUM(I44,W44,AK44,AY44,BM44)</f>
        <v>0</v>
      </c>
      <c r="BZ44" s="12"/>
      <c r="CA44" s="108">
        <f t="shared" si="24"/>
        <v>0</v>
      </c>
      <c r="CB44" s="99">
        <f t="shared" si="25"/>
        <v>0</v>
      </c>
      <c r="CC44" s="86"/>
      <c r="CD44" s="132">
        <f t="shared" si="26"/>
        <v>0</v>
      </c>
      <c r="CE44" s="132">
        <v>0</v>
      </c>
      <c r="CF44" s="132">
        <v>0</v>
      </c>
      <c r="CG44" s="132">
        <v>0</v>
      </c>
      <c r="CH44" s="132">
        <v>0</v>
      </c>
      <c r="CI44" s="132">
        <v>0</v>
      </c>
      <c r="CJ44" s="132">
        <v>0</v>
      </c>
      <c r="CK44" s="132">
        <v>0</v>
      </c>
      <c r="CL44" s="132">
        <v>0</v>
      </c>
      <c r="CM44" s="132">
        <v>0</v>
      </c>
      <c r="CN44" s="132">
        <v>0</v>
      </c>
      <c r="CO44" s="132">
        <v>0</v>
      </c>
      <c r="CP44" s="132">
        <v>0</v>
      </c>
      <c r="CQ44" s="132">
        <v>0</v>
      </c>
      <c r="CR44" s="132">
        <v>0</v>
      </c>
      <c r="CS44" s="132">
        <v>0</v>
      </c>
      <c r="CT44" s="132">
        <v>0</v>
      </c>
      <c r="CU44" s="132">
        <v>0</v>
      </c>
      <c r="CV44" s="132">
        <v>0</v>
      </c>
      <c r="CW44" s="132">
        <v>0</v>
      </c>
      <c r="CX44" s="132">
        <v>0</v>
      </c>
      <c r="CY44" s="132">
        <v>0</v>
      </c>
      <c r="CZ44" s="132">
        <v>0</v>
      </c>
      <c r="DA44" s="132">
        <v>0</v>
      </c>
      <c r="DB44" s="132">
        <v>0</v>
      </c>
      <c r="DC44" s="132">
        <v>0</v>
      </c>
      <c r="DD44" s="132">
        <v>0</v>
      </c>
      <c r="DE44" s="132">
        <v>0</v>
      </c>
      <c r="DF44" s="132">
        <v>0</v>
      </c>
      <c r="DG44" s="132">
        <v>0</v>
      </c>
    </row>
    <row r="45" spans="1:111" hidden="1" x14ac:dyDescent="0.25">
      <c r="A45" s="107"/>
      <c r="B45" s="87"/>
      <c r="C45" s="86"/>
      <c r="D45" s="86"/>
      <c r="E45" s="88"/>
      <c r="F45" s="41"/>
      <c r="G45" s="30"/>
      <c r="H45" s="31"/>
      <c r="I45" s="190"/>
      <c r="J45" s="86"/>
      <c r="K45" s="86"/>
      <c r="L45" s="86"/>
      <c r="M45" s="86"/>
      <c r="N45" s="86"/>
      <c r="O45" s="86"/>
      <c r="P45" s="86"/>
      <c r="Q45" s="86"/>
      <c r="R45" s="86"/>
      <c r="S45" s="86"/>
      <c r="T45" s="86"/>
      <c r="U45" s="193"/>
      <c r="V45" s="31"/>
      <c r="W45" s="190"/>
      <c r="X45" s="86"/>
      <c r="Y45" s="86"/>
      <c r="Z45" s="86"/>
      <c r="AA45" s="86"/>
      <c r="AB45" s="86"/>
      <c r="AC45" s="86"/>
      <c r="AD45" s="86"/>
      <c r="AE45" s="86"/>
      <c r="AF45" s="86"/>
      <c r="AG45" s="86"/>
      <c r="AH45" s="86"/>
      <c r="AI45" s="193"/>
      <c r="AJ45" s="31"/>
      <c r="AK45" s="190"/>
      <c r="AL45" s="86"/>
      <c r="AM45" s="86"/>
      <c r="AN45" s="86"/>
      <c r="AO45" s="86"/>
      <c r="AP45" s="86"/>
      <c r="AQ45" s="86"/>
      <c r="AR45" s="86"/>
      <c r="AS45" s="86"/>
      <c r="AT45" s="86"/>
      <c r="AU45" s="86"/>
      <c r="AV45" s="86"/>
      <c r="AW45" s="193"/>
      <c r="AX45" s="31"/>
      <c r="AY45" s="190"/>
      <c r="AZ45" s="86"/>
      <c r="BA45" s="86"/>
      <c r="BB45" s="86"/>
      <c r="BC45" s="86"/>
      <c r="BD45" s="86"/>
      <c r="BE45" s="86"/>
      <c r="BF45" s="86"/>
      <c r="BG45" s="86"/>
      <c r="BH45" s="86"/>
      <c r="BI45" s="86"/>
      <c r="BJ45" s="86"/>
      <c r="BK45" s="193"/>
      <c r="BL45" s="31"/>
      <c r="BM45" s="190"/>
      <c r="BN45" s="86"/>
      <c r="BO45" s="86"/>
      <c r="BP45" s="86"/>
      <c r="BQ45" s="86"/>
      <c r="BR45" s="86"/>
      <c r="BS45" s="86"/>
      <c r="BT45" s="86"/>
      <c r="BU45" s="86"/>
      <c r="BV45" s="86"/>
      <c r="BW45" s="86"/>
      <c r="BX45" s="86"/>
      <c r="BY45" s="99"/>
      <c r="BZ45" s="12"/>
      <c r="CA45" s="108"/>
      <c r="CB45" s="99"/>
      <c r="CC45" s="86"/>
      <c r="CD45" s="132"/>
      <c r="CE45" s="132"/>
      <c r="CF45" s="132"/>
      <c r="CG45" s="132"/>
      <c r="CH45" s="132"/>
      <c r="CI45" s="132"/>
      <c r="CJ45" s="132"/>
      <c r="CK45" s="132"/>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row>
    <row r="46" spans="1:111" hidden="1" x14ac:dyDescent="0.25">
      <c r="A46" s="107" t="s">
        <v>30</v>
      </c>
      <c r="B46" s="87"/>
      <c r="C46" s="86"/>
      <c r="D46" s="86">
        <v>0</v>
      </c>
      <c r="E46" s="88"/>
      <c r="F46" s="41"/>
      <c r="G46" s="30" t="s">
        <v>28</v>
      </c>
      <c r="H46" s="31">
        <v>0</v>
      </c>
      <c r="I46" s="190">
        <f>IF($E46&gt;0,ROUND(((($D46/$E46)*H46)),0),0)</f>
        <v>0</v>
      </c>
      <c r="J46" s="86">
        <v>0</v>
      </c>
      <c r="K46" s="86">
        <v>0</v>
      </c>
      <c r="L46" s="86">
        <v>0</v>
      </c>
      <c r="M46" s="86">
        <v>0</v>
      </c>
      <c r="N46" s="86">
        <v>0</v>
      </c>
      <c r="O46" s="86">
        <v>0</v>
      </c>
      <c r="P46" s="86">
        <v>0</v>
      </c>
      <c r="Q46" s="86">
        <v>0</v>
      </c>
      <c r="R46" s="86">
        <v>0</v>
      </c>
      <c r="S46" s="86">
        <v>0</v>
      </c>
      <c r="T46" s="86">
        <v>0</v>
      </c>
      <c r="U46" s="193" t="s">
        <v>28</v>
      </c>
      <c r="V46" s="31">
        <v>0</v>
      </c>
      <c r="W46" s="190">
        <f>IF($E46&gt;0,ROUND(((($D46/$E46)*V46)*((1+$B$9)^(RIGHT(W$11,2)-1))),0),0)</f>
        <v>0</v>
      </c>
      <c r="X46" s="86">
        <v>0</v>
      </c>
      <c r="Y46" s="86">
        <v>0</v>
      </c>
      <c r="Z46" s="86">
        <v>0</v>
      </c>
      <c r="AA46" s="86">
        <v>0</v>
      </c>
      <c r="AB46" s="86">
        <v>0</v>
      </c>
      <c r="AC46" s="86">
        <v>0</v>
      </c>
      <c r="AD46" s="86">
        <v>0</v>
      </c>
      <c r="AE46" s="86">
        <v>0</v>
      </c>
      <c r="AF46" s="86">
        <v>0</v>
      </c>
      <c r="AG46" s="86">
        <v>0</v>
      </c>
      <c r="AH46" s="86">
        <v>0</v>
      </c>
      <c r="AI46" s="193" t="s">
        <v>28</v>
      </c>
      <c r="AJ46" s="31">
        <v>0</v>
      </c>
      <c r="AK46" s="190">
        <f>ROUND(($D46*AJ46)*((1+$B$9)^(RIGHT(AK$11,2)-1)),0)</f>
        <v>0</v>
      </c>
      <c r="AL46" s="86">
        <v>0</v>
      </c>
      <c r="AM46" s="86">
        <v>0</v>
      </c>
      <c r="AN46" s="86">
        <v>0</v>
      </c>
      <c r="AO46" s="86">
        <v>0</v>
      </c>
      <c r="AP46" s="86">
        <v>0</v>
      </c>
      <c r="AQ46" s="86">
        <v>0</v>
      </c>
      <c r="AR46" s="86">
        <v>0</v>
      </c>
      <c r="AS46" s="86">
        <v>0</v>
      </c>
      <c r="AT46" s="86">
        <v>0</v>
      </c>
      <c r="AU46" s="86">
        <v>0</v>
      </c>
      <c r="AV46" s="86">
        <v>0</v>
      </c>
      <c r="AW46" s="193" t="s">
        <v>28</v>
      </c>
      <c r="AX46" s="31">
        <v>0</v>
      </c>
      <c r="AY46" s="190">
        <f>IF($E46&gt;0,ROUND(((($D46/$E46)*AX46)*((1+$B$9)^(RIGHT(AY$11,2)-1))),0),0)</f>
        <v>0</v>
      </c>
      <c r="AZ46" s="86">
        <v>0</v>
      </c>
      <c r="BA46" s="86">
        <v>0</v>
      </c>
      <c r="BB46" s="86">
        <v>0</v>
      </c>
      <c r="BC46" s="86">
        <v>0</v>
      </c>
      <c r="BD46" s="86">
        <v>0</v>
      </c>
      <c r="BE46" s="86">
        <v>0</v>
      </c>
      <c r="BF46" s="86">
        <v>0</v>
      </c>
      <c r="BG46" s="86">
        <v>0</v>
      </c>
      <c r="BH46" s="86">
        <v>0</v>
      </c>
      <c r="BI46" s="86">
        <v>0</v>
      </c>
      <c r="BJ46" s="86">
        <v>0</v>
      </c>
      <c r="BK46" s="193" t="s">
        <v>28</v>
      </c>
      <c r="BL46" s="31">
        <v>0</v>
      </c>
      <c r="BM46" s="190">
        <f>IF($E46&gt;0,ROUND(((($D46/$E46)*BL46)*((1+$B$9)^(RIGHT(BM$11,2)-1))),0),0)</f>
        <v>0</v>
      </c>
      <c r="BN46" s="86">
        <v>0</v>
      </c>
      <c r="BO46" s="86">
        <v>0</v>
      </c>
      <c r="BP46" s="86">
        <v>0</v>
      </c>
      <c r="BQ46" s="86">
        <v>0</v>
      </c>
      <c r="BR46" s="86">
        <v>0</v>
      </c>
      <c r="BS46" s="86">
        <v>0</v>
      </c>
      <c r="BT46" s="86">
        <v>0</v>
      </c>
      <c r="BU46" s="86">
        <v>0</v>
      </c>
      <c r="BV46" s="86">
        <v>0</v>
      </c>
      <c r="BW46" s="86">
        <v>0</v>
      </c>
      <c r="BX46" s="86">
        <v>0</v>
      </c>
      <c r="BY46" s="99">
        <f>SUM(I46,W46,AK46,AY46,BM46)</f>
        <v>0</v>
      </c>
      <c r="BZ46" s="12"/>
      <c r="CA46" s="108">
        <f t="shared" ref="CA46:CA47" si="27">SUM(J46,X46,AL46,AZ46,BN46)</f>
        <v>0</v>
      </c>
      <c r="CB46" s="99">
        <f t="shared" ref="CB46:CB47" si="28">SUM(K46:T46,Y46:AH46,AM46:AV46,BA46:BJ46,BO46:BX46)</f>
        <v>0</v>
      </c>
      <c r="CC46" s="86"/>
      <c r="CD46" s="132">
        <f t="shared" ref="CD46:CD47" si="29">BY46-SUM(CE46:DG46)</f>
        <v>0</v>
      </c>
      <c r="CE46" s="132">
        <v>0</v>
      </c>
      <c r="CF46" s="132">
        <v>0</v>
      </c>
      <c r="CG46" s="132">
        <v>0</v>
      </c>
      <c r="CH46" s="132">
        <v>0</v>
      </c>
      <c r="CI46" s="132">
        <v>0</v>
      </c>
      <c r="CJ46" s="132">
        <v>0</v>
      </c>
      <c r="CK46" s="132">
        <v>0</v>
      </c>
      <c r="CL46" s="132">
        <v>0</v>
      </c>
      <c r="CM46" s="132">
        <v>0</v>
      </c>
      <c r="CN46" s="132">
        <v>0</v>
      </c>
      <c r="CO46" s="132">
        <v>0</v>
      </c>
      <c r="CP46" s="132">
        <v>0</v>
      </c>
      <c r="CQ46" s="132">
        <v>0</v>
      </c>
      <c r="CR46" s="132">
        <v>0</v>
      </c>
      <c r="CS46" s="132">
        <v>0</v>
      </c>
      <c r="CT46" s="132">
        <v>0</v>
      </c>
      <c r="CU46" s="132">
        <v>0</v>
      </c>
      <c r="CV46" s="132">
        <v>0</v>
      </c>
      <c r="CW46" s="132">
        <v>0</v>
      </c>
      <c r="CX46" s="132">
        <v>0</v>
      </c>
      <c r="CY46" s="132">
        <v>0</v>
      </c>
      <c r="CZ46" s="132">
        <v>0</v>
      </c>
      <c r="DA46" s="132">
        <v>0</v>
      </c>
      <c r="DB46" s="132">
        <v>0</v>
      </c>
      <c r="DC46" s="132">
        <v>0</v>
      </c>
      <c r="DD46" s="132">
        <v>0</v>
      </c>
      <c r="DE46" s="132">
        <v>0</v>
      </c>
      <c r="DF46" s="132">
        <v>0</v>
      </c>
      <c r="DG46" s="132">
        <v>0</v>
      </c>
    </row>
    <row r="47" spans="1:111" hidden="1" x14ac:dyDescent="0.25">
      <c r="A47" s="107"/>
      <c r="B47" s="87"/>
      <c r="C47" s="86"/>
      <c r="D47" s="86"/>
      <c r="E47" s="88"/>
      <c r="F47" s="41"/>
      <c r="G47" s="30" t="s">
        <v>29</v>
      </c>
      <c r="H47" s="31">
        <v>0</v>
      </c>
      <c r="I47" s="190">
        <f>IF($E46&gt;0,ROUND(((($D46/$E46)*H47)),0),0)</f>
        <v>0</v>
      </c>
      <c r="J47" s="86">
        <v>0</v>
      </c>
      <c r="K47" s="86">
        <v>0</v>
      </c>
      <c r="L47" s="86">
        <v>0</v>
      </c>
      <c r="M47" s="86">
        <v>0</v>
      </c>
      <c r="N47" s="86">
        <v>0</v>
      </c>
      <c r="O47" s="86">
        <v>0</v>
      </c>
      <c r="P47" s="86">
        <v>0</v>
      </c>
      <c r="Q47" s="86">
        <v>0</v>
      </c>
      <c r="R47" s="86">
        <v>0</v>
      </c>
      <c r="S47" s="86">
        <v>0</v>
      </c>
      <c r="T47" s="86">
        <v>0</v>
      </c>
      <c r="U47" s="193" t="s">
        <v>29</v>
      </c>
      <c r="V47" s="31">
        <v>0</v>
      </c>
      <c r="W47" s="190">
        <f>IF($E46&gt;0,ROUND(((($D46/$E46)*V47)*((1+$B$9)^(RIGHT(W$11,2)-1))),0),0)</f>
        <v>0</v>
      </c>
      <c r="X47" s="86">
        <v>0</v>
      </c>
      <c r="Y47" s="86">
        <v>0</v>
      </c>
      <c r="Z47" s="86">
        <v>0</v>
      </c>
      <c r="AA47" s="86">
        <v>0</v>
      </c>
      <c r="AB47" s="86">
        <v>0</v>
      </c>
      <c r="AC47" s="86">
        <v>0</v>
      </c>
      <c r="AD47" s="86">
        <v>0</v>
      </c>
      <c r="AE47" s="86">
        <v>0</v>
      </c>
      <c r="AF47" s="86">
        <v>0</v>
      </c>
      <c r="AG47" s="86">
        <v>0</v>
      </c>
      <c r="AH47" s="86">
        <v>0</v>
      </c>
      <c r="AI47" s="193" t="s">
        <v>29</v>
      </c>
      <c r="AJ47" s="31">
        <v>0</v>
      </c>
      <c r="AK47" s="190">
        <f>IF($E46&gt;0,ROUND(((($D46/$E46)*AJ47)*((1+$B$9)^(RIGHT(AK$11,2)-1))),0),0)</f>
        <v>0</v>
      </c>
      <c r="AL47" s="86">
        <v>0</v>
      </c>
      <c r="AM47" s="86">
        <v>0</v>
      </c>
      <c r="AN47" s="86">
        <v>0</v>
      </c>
      <c r="AO47" s="86">
        <v>0</v>
      </c>
      <c r="AP47" s="86">
        <v>0</v>
      </c>
      <c r="AQ47" s="86">
        <v>0</v>
      </c>
      <c r="AR47" s="86">
        <v>0</v>
      </c>
      <c r="AS47" s="86">
        <v>0</v>
      </c>
      <c r="AT47" s="86">
        <v>0</v>
      </c>
      <c r="AU47" s="86">
        <v>0</v>
      </c>
      <c r="AV47" s="86">
        <v>0</v>
      </c>
      <c r="AW47" s="193" t="s">
        <v>29</v>
      </c>
      <c r="AX47" s="31">
        <v>0</v>
      </c>
      <c r="AY47" s="190">
        <f>IF($E46&gt;0,ROUND(((($D46/$E46)*AX47)*((1+$B$9)^(RIGHT(AY$11,2)-1))),0),0)</f>
        <v>0</v>
      </c>
      <c r="AZ47" s="86">
        <v>0</v>
      </c>
      <c r="BA47" s="86">
        <v>0</v>
      </c>
      <c r="BB47" s="86">
        <v>0</v>
      </c>
      <c r="BC47" s="86">
        <v>0</v>
      </c>
      <c r="BD47" s="86">
        <v>0</v>
      </c>
      <c r="BE47" s="86">
        <v>0</v>
      </c>
      <c r="BF47" s="86">
        <v>0</v>
      </c>
      <c r="BG47" s="86">
        <v>0</v>
      </c>
      <c r="BH47" s="86">
        <v>0</v>
      </c>
      <c r="BI47" s="86">
        <v>0</v>
      </c>
      <c r="BJ47" s="86">
        <v>0</v>
      </c>
      <c r="BK47" s="193" t="s">
        <v>29</v>
      </c>
      <c r="BL47" s="31">
        <v>0</v>
      </c>
      <c r="BM47" s="190">
        <f>IF($E46&gt;0,ROUND(((($D46/$E46)*BL47)*((1+$B$9)^(RIGHT(BM$11,2)-1))),0),0)</f>
        <v>0</v>
      </c>
      <c r="BN47" s="86">
        <v>0</v>
      </c>
      <c r="BO47" s="86">
        <v>0</v>
      </c>
      <c r="BP47" s="86">
        <v>0</v>
      </c>
      <c r="BQ47" s="86">
        <v>0</v>
      </c>
      <c r="BR47" s="86">
        <v>0</v>
      </c>
      <c r="BS47" s="86">
        <v>0</v>
      </c>
      <c r="BT47" s="86">
        <v>0</v>
      </c>
      <c r="BU47" s="86">
        <v>0</v>
      </c>
      <c r="BV47" s="86">
        <v>0</v>
      </c>
      <c r="BW47" s="86">
        <v>0</v>
      </c>
      <c r="BX47" s="86">
        <v>0</v>
      </c>
      <c r="BY47" s="99">
        <f>SUM(I47,W47,AK47,AY47,BM47)</f>
        <v>0</v>
      </c>
      <c r="BZ47" s="12"/>
      <c r="CA47" s="108">
        <f t="shared" si="27"/>
        <v>0</v>
      </c>
      <c r="CB47" s="99">
        <f t="shared" si="28"/>
        <v>0</v>
      </c>
      <c r="CC47" s="86"/>
      <c r="CD47" s="132">
        <f t="shared" si="29"/>
        <v>0</v>
      </c>
      <c r="CE47" s="132">
        <v>0</v>
      </c>
      <c r="CF47" s="132">
        <v>0</v>
      </c>
      <c r="CG47" s="132">
        <v>0</v>
      </c>
      <c r="CH47" s="132">
        <v>0</v>
      </c>
      <c r="CI47" s="132">
        <v>0</v>
      </c>
      <c r="CJ47" s="132">
        <v>0</v>
      </c>
      <c r="CK47" s="132">
        <v>0</v>
      </c>
      <c r="CL47" s="132">
        <v>0</v>
      </c>
      <c r="CM47" s="132">
        <v>0</v>
      </c>
      <c r="CN47" s="132">
        <v>0</v>
      </c>
      <c r="CO47" s="132">
        <v>0</v>
      </c>
      <c r="CP47" s="132">
        <v>0</v>
      </c>
      <c r="CQ47" s="132">
        <v>0</v>
      </c>
      <c r="CR47" s="132">
        <v>0</v>
      </c>
      <c r="CS47" s="132">
        <v>0</v>
      </c>
      <c r="CT47" s="132">
        <v>0</v>
      </c>
      <c r="CU47" s="132">
        <v>0</v>
      </c>
      <c r="CV47" s="132">
        <v>0</v>
      </c>
      <c r="CW47" s="132">
        <v>0</v>
      </c>
      <c r="CX47" s="132">
        <v>0</v>
      </c>
      <c r="CY47" s="132">
        <v>0</v>
      </c>
      <c r="CZ47" s="132">
        <v>0</v>
      </c>
      <c r="DA47" s="132">
        <v>0</v>
      </c>
      <c r="DB47" s="132">
        <v>0</v>
      </c>
      <c r="DC47" s="132">
        <v>0</v>
      </c>
      <c r="DD47" s="132">
        <v>0</v>
      </c>
      <c r="DE47" s="132">
        <v>0</v>
      </c>
      <c r="DF47" s="132">
        <v>0</v>
      </c>
      <c r="DG47" s="132">
        <v>0</v>
      </c>
    </row>
    <row r="48" spans="1:111" hidden="1" x14ac:dyDescent="0.25">
      <c r="A48" s="107"/>
      <c r="B48" s="87"/>
      <c r="C48" s="86"/>
      <c r="D48" s="86"/>
      <c r="E48" s="88"/>
      <c r="F48" s="41"/>
      <c r="G48" s="30"/>
      <c r="H48" s="31"/>
      <c r="I48" s="190"/>
      <c r="J48" s="86"/>
      <c r="K48" s="86"/>
      <c r="L48" s="86"/>
      <c r="M48" s="86"/>
      <c r="N48" s="86"/>
      <c r="O48" s="86"/>
      <c r="P48" s="86"/>
      <c r="Q48" s="86"/>
      <c r="R48" s="86"/>
      <c r="S48" s="86"/>
      <c r="T48" s="86"/>
      <c r="U48" s="193"/>
      <c r="V48" s="31"/>
      <c r="W48" s="190"/>
      <c r="X48" s="86"/>
      <c r="Y48" s="86"/>
      <c r="Z48" s="86"/>
      <c r="AA48" s="86"/>
      <c r="AB48" s="86"/>
      <c r="AC48" s="86"/>
      <c r="AD48" s="86"/>
      <c r="AE48" s="86"/>
      <c r="AF48" s="86"/>
      <c r="AG48" s="86"/>
      <c r="AH48" s="86"/>
      <c r="AI48" s="193"/>
      <c r="AJ48" s="31"/>
      <c r="AK48" s="190"/>
      <c r="AL48" s="86"/>
      <c r="AM48" s="86"/>
      <c r="AN48" s="86"/>
      <c r="AO48" s="86"/>
      <c r="AP48" s="86"/>
      <c r="AQ48" s="86"/>
      <c r="AR48" s="86"/>
      <c r="AS48" s="86"/>
      <c r="AT48" s="86"/>
      <c r="AU48" s="86"/>
      <c r="AV48" s="86"/>
      <c r="AW48" s="193"/>
      <c r="AX48" s="31"/>
      <c r="AY48" s="190"/>
      <c r="AZ48" s="86"/>
      <c r="BA48" s="86"/>
      <c r="BB48" s="86"/>
      <c r="BC48" s="86"/>
      <c r="BD48" s="86"/>
      <c r="BE48" s="86"/>
      <c r="BF48" s="86"/>
      <c r="BG48" s="86"/>
      <c r="BH48" s="86"/>
      <c r="BI48" s="86"/>
      <c r="BJ48" s="86"/>
      <c r="BK48" s="193"/>
      <c r="BL48" s="31"/>
      <c r="BM48" s="190"/>
      <c r="BN48" s="86"/>
      <c r="BO48" s="86"/>
      <c r="BP48" s="86"/>
      <c r="BQ48" s="86"/>
      <c r="BR48" s="86"/>
      <c r="BS48" s="86"/>
      <c r="BT48" s="86"/>
      <c r="BU48" s="86"/>
      <c r="BV48" s="86"/>
      <c r="BW48" s="86"/>
      <c r="BX48" s="86"/>
      <c r="BY48" s="99"/>
      <c r="BZ48" s="12"/>
      <c r="CA48" s="108"/>
      <c r="CB48" s="99"/>
      <c r="CC48" s="86"/>
      <c r="CD48" s="132"/>
      <c r="CE48" s="132"/>
      <c r="CF48" s="132"/>
      <c r="CG48" s="132"/>
      <c r="CH48" s="132"/>
      <c r="CI48" s="132"/>
      <c r="CJ48" s="132"/>
      <c r="CK48" s="132"/>
      <c r="CL48" s="132"/>
      <c r="CM48" s="132"/>
      <c r="CN48" s="132"/>
      <c r="CO48" s="132"/>
      <c r="CP48" s="132"/>
      <c r="CQ48" s="132"/>
      <c r="CR48" s="132"/>
      <c r="CS48" s="132"/>
      <c r="CT48" s="132"/>
      <c r="CU48" s="132"/>
      <c r="CV48" s="132"/>
      <c r="CW48" s="132"/>
      <c r="CX48" s="132"/>
      <c r="CY48" s="132"/>
      <c r="CZ48" s="132"/>
      <c r="DA48" s="132"/>
      <c r="DB48" s="132"/>
      <c r="DC48" s="132"/>
      <c r="DD48" s="132"/>
      <c r="DE48" s="132"/>
      <c r="DF48" s="132"/>
      <c r="DG48" s="132"/>
    </row>
    <row r="49" spans="1:111" hidden="1" x14ac:dyDescent="0.25">
      <c r="A49" s="107" t="s">
        <v>30</v>
      </c>
      <c r="B49" s="87"/>
      <c r="C49" s="86"/>
      <c r="D49" s="86">
        <v>0</v>
      </c>
      <c r="E49" s="88"/>
      <c r="F49" s="41"/>
      <c r="G49" s="30" t="s">
        <v>28</v>
      </c>
      <c r="H49" s="31">
        <v>0</v>
      </c>
      <c r="I49" s="190">
        <f>IF($E49&gt;0,ROUND(((($D49/$E49)*H49)),0),0)</f>
        <v>0</v>
      </c>
      <c r="J49" s="86">
        <v>0</v>
      </c>
      <c r="K49" s="86">
        <v>0</v>
      </c>
      <c r="L49" s="86">
        <v>0</v>
      </c>
      <c r="M49" s="86">
        <v>0</v>
      </c>
      <c r="N49" s="86">
        <v>0</v>
      </c>
      <c r="O49" s="86">
        <v>0</v>
      </c>
      <c r="P49" s="86">
        <v>0</v>
      </c>
      <c r="Q49" s="86">
        <v>0</v>
      </c>
      <c r="R49" s="86">
        <v>0</v>
      </c>
      <c r="S49" s="86">
        <v>0</v>
      </c>
      <c r="T49" s="86">
        <v>0</v>
      </c>
      <c r="U49" s="193" t="s">
        <v>28</v>
      </c>
      <c r="V49" s="31">
        <v>0</v>
      </c>
      <c r="W49" s="190">
        <f>IF($E49&gt;0,ROUND(((($D49/$E49)*V49)*((1+$B$9)^(RIGHT(W$11,2)-1))),0),0)</f>
        <v>0</v>
      </c>
      <c r="X49" s="86">
        <v>0</v>
      </c>
      <c r="Y49" s="86">
        <v>0</v>
      </c>
      <c r="Z49" s="86">
        <v>0</v>
      </c>
      <c r="AA49" s="86">
        <v>0</v>
      </c>
      <c r="AB49" s="86">
        <v>0</v>
      </c>
      <c r="AC49" s="86">
        <v>0</v>
      </c>
      <c r="AD49" s="86">
        <v>0</v>
      </c>
      <c r="AE49" s="86">
        <v>0</v>
      </c>
      <c r="AF49" s="86">
        <v>0</v>
      </c>
      <c r="AG49" s="86">
        <v>0</v>
      </c>
      <c r="AH49" s="86">
        <v>0</v>
      </c>
      <c r="AI49" s="193" t="s">
        <v>28</v>
      </c>
      <c r="AJ49" s="31">
        <v>0</v>
      </c>
      <c r="AK49" s="190">
        <f>ROUND(($D49*AJ49)*((1+$B$9)^(RIGHT(AK$11,2)-1)),0)</f>
        <v>0</v>
      </c>
      <c r="AL49" s="86">
        <v>0</v>
      </c>
      <c r="AM49" s="86">
        <v>0</v>
      </c>
      <c r="AN49" s="86">
        <v>0</v>
      </c>
      <c r="AO49" s="86">
        <v>0</v>
      </c>
      <c r="AP49" s="86">
        <v>0</v>
      </c>
      <c r="AQ49" s="86">
        <v>0</v>
      </c>
      <c r="AR49" s="86">
        <v>0</v>
      </c>
      <c r="AS49" s="86">
        <v>0</v>
      </c>
      <c r="AT49" s="86">
        <v>0</v>
      </c>
      <c r="AU49" s="86">
        <v>0</v>
      </c>
      <c r="AV49" s="86">
        <v>0</v>
      </c>
      <c r="AW49" s="193" t="s">
        <v>28</v>
      </c>
      <c r="AX49" s="31">
        <v>0</v>
      </c>
      <c r="AY49" s="190">
        <f>IF($E49&gt;0,ROUND(((($D49/$E49)*AX49)*((1+$B$9)^(RIGHT(AY$11,2)-1))),0),0)</f>
        <v>0</v>
      </c>
      <c r="AZ49" s="86">
        <v>0</v>
      </c>
      <c r="BA49" s="86">
        <v>0</v>
      </c>
      <c r="BB49" s="86">
        <v>0</v>
      </c>
      <c r="BC49" s="86">
        <v>0</v>
      </c>
      <c r="BD49" s="86">
        <v>0</v>
      </c>
      <c r="BE49" s="86">
        <v>0</v>
      </c>
      <c r="BF49" s="86">
        <v>0</v>
      </c>
      <c r="BG49" s="86">
        <v>0</v>
      </c>
      <c r="BH49" s="86">
        <v>0</v>
      </c>
      <c r="BI49" s="86">
        <v>0</v>
      </c>
      <c r="BJ49" s="86">
        <v>0</v>
      </c>
      <c r="BK49" s="193" t="s">
        <v>28</v>
      </c>
      <c r="BL49" s="31">
        <v>0</v>
      </c>
      <c r="BM49" s="190">
        <f>IF($E49&gt;0,ROUND(((($D49/$E49)*BL49)*((1+$B$9)^(RIGHT(BM$11,2)-1))),0),0)</f>
        <v>0</v>
      </c>
      <c r="BN49" s="86">
        <v>0</v>
      </c>
      <c r="BO49" s="86">
        <v>0</v>
      </c>
      <c r="BP49" s="86">
        <v>0</v>
      </c>
      <c r="BQ49" s="86">
        <v>0</v>
      </c>
      <c r="BR49" s="86">
        <v>0</v>
      </c>
      <c r="BS49" s="86">
        <v>0</v>
      </c>
      <c r="BT49" s="86">
        <v>0</v>
      </c>
      <c r="BU49" s="86">
        <v>0</v>
      </c>
      <c r="BV49" s="86">
        <v>0</v>
      </c>
      <c r="BW49" s="86">
        <v>0</v>
      </c>
      <c r="BX49" s="86">
        <v>0</v>
      </c>
      <c r="BY49" s="99">
        <f>SUM(I49,W49,AK49,AY49,BM49)</f>
        <v>0</v>
      </c>
      <c r="BZ49" s="12"/>
      <c r="CA49" s="108">
        <f t="shared" ref="CA49:CA50" si="30">SUM(J49,X49,AL49,AZ49,BN49)</f>
        <v>0</v>
      </c>
      <c r="CB49" s="99">
        <f t="shared" ref="CB49:CB50" si="31">SUM(K49:T49,Y49:AH49,AM49:AV49,BA49:BJ49,BO49:BX49)</f>
        <v>0</v>
      </c>
      <c r="CC49" s="86"/>
      <c r="CD49" s="132">
        <f t="shared" ref="CD49:CD50" si="32">BY49-SUM(CE49:DG49)</f>
        <v>0</v>
      </c>
      <c r="CE49" s="132">
        <v>0</v>
      </c>
      <c r="CF49" s="132">
        <v>0</v>
      </c>
      <c r="CG49" s="132">
        <v>0</v>
      </c>
      <c r="CH49" s="132">
        <v>0</v>
      </c>
      <c r="CI49" s="132">
        <v>0</v>
      </c>
      <c r="CJ49" s="132">
        <v>0</v>
      </c>
      <c r="CK49" s="132">
        <v>0</v>
      </c>
      <c r="CL49" s="132">
        <v>0</v>
      </c>
      <c r="CM49" s="132">
        <v>0</v>
      </c>
      <c r="CN49" s="132">
        <v>0</v>
      </c>
      <c r="CO49" s="132">
        <v>0</v>
      </c>
      <c r="CP49" s="132">
        <v>0</v>
      </c>
      <c r="CQ49" s="132">
        <v>0</v>
      </c>
      <c r="CR49" s="132">
        <v>0</v>
      </c>
      <c r="CS49" s="132">
        <v>0</v>
      </c>
      <c r="CT49" s="132">
        <v>0</v>
      </c>
      <c r="CU49" s="132">
        <v>0</v>
      </c>
      <c r="CV49" s="132">
        <v>0</v>
      </c>
      <c r="CW49" s="132">
        <v>0</v>
      </c>
      <c r="CX49" s="132">
        <v>0</v>
      </c>
      <c r="CY49" s="132">
        <v>0</v>
      </c>
      <c r="CZ49" s="132">
        <v>0</v>
      </c>
      <c r="DA49" s="132">
        <v>0</v>
      </c>
      <c r="DB49" s="132">
        <v>0</v>
      </c>
      <c r="DC49" s="132">
        <v>0</v>
      </c>
      <c r="DD49" s="132">
        <v>0</v>
      </c>
      <c r="DE49" s="132">
        <v>0</v>
      </c>
      <c r="DF49" s="132">
        <v>0</v>
      </c>
      <c r="DG49" s="132">
        <v>0</v>
      </c>
    </row>
    <row r="50" spans="1:111" hidden="1" x14ac:dyDescent="0.25">
      <c r="A50" s="107"/>
      <c r="B50" s="87"/>
      <c r="C50" s="86"/>
      <c r="D50" s="86"/>
      <c r="E50" s="88"/>
      <c r="F50" s="41"/>
      <c r="G50" s="30" t="s">
        <v>29</v>
      </c>
      <c r="H50" s="31">
        <v>0</v>
      </c>
      <c r="I50" s="190">
        <f>IF($E49&gt;0,ROUND(((($D49/$E49)*H50)),0),0)</f>
        <v>0</v>
      </c>
      <c r="J50" s="86">
        <v>0</v>
      </c>
      <c r="K50" s="86">
        <v>0</v>
      </c>
      <c r="L50" s="86">
        <v>0</v>
      </c>
      <c r="M50" s="86">
        <v>0</v>
      </c>
      <c r="N50" s="86">
        <v>0</v>
      </c>
      <c r="O50" s="86">
        <v>0</v>
      </c>
      <c r="P50" s="86">
        <v>0</v>
      </c>
      <c r="Q50" s="86">
        <v>0</v>
      </c>
      <c r="R50" s="86">
        <v>0</v>
      </c>
      <c r="S50" s="86">
        <v>0</v>
      </c>
      <c r="T50" s="86">
        <v>0</v>
      </c>
      <c r="U50" s="193" t="s">
        <v>29</v>
      </c>
      <c r="V50" s="31">
        <v>0</v>
      </c>
      <c r="W50" s="190">
        <f>IF($E49&gt;0,ROUND(((($D49/$E49)*V50)*((1+$B$9)^(RIGHT(W$11,2)-1))),0),0)</f>
        <v>0</v>
      </c>
      <c r="X50" s="86">
        <v>0</v>
      </c>
      <c r="Y50" s="86">
        <v>0</v>
      </c>
      <c r="Z50" s="86">
        <v>0</v>
      </c>
      <c r="AA50" s="86">
        <v>0</v>
      </c>
      <c r="AB50" s="86">
        <v>0</v>
      </c>
      <c r="AC50" s="86">
        <v>0</v>
      </c>
      <c r="AD50" s="86">
        <v>0</v>
      </c>
      <c r="AE50" s="86">
        <v>0</v>
      </c>
      <c r="AF50" s="86">
        <v>0</v>
      </c>
      <c r="AG50" s="86">
        <v>0</v>
      </c>
      <c r="AH50" s="86">
        <v>0</v>
      </c>
      <c r="AI50" s="193" t="s">
        <v>29</v>
      </c>
      <c r="AJ50" s="31">
        <v>0</v>
      </c>
      <c r="AK50" s="190">
        <f>IF($E49&gt;0,ROUND(((($D49/$E49)*AJ50)*((1+$B$9)^(RIGHT(AK$11,2)-1))),0),0)</f>
        <v>0</v>
      </c>
      <c r="AL50" s="86">
        <v>0</v>
      </c>
      <c r="AM50" s="86">
        <v>0</v>
      </c>
      <c r="AN50" s="86">
        <v>0</v>
      </c>
      <c r="AO50" s="86">
        <v>0</v>
      </c>
      <c r="AP50" s="86">
        <v>0</v>
      </c>
      <c r="AQ50" s="86">
        <v>0</v>
      </c>
      <c r="AR50" s="86">
        <v>0</v>
      </c>
      <c r="AS50" s="86">
        <v>0</v>
      </c>
      <c r="AT50" s="86">
        <v>0</v>
      </c>
      <c r="AU50" s="86">
        <v>0</v>
      </c>
      <c r="AV50" s="86">
        <v>0</v>
      </c>
      <c r="AW50" s="193" t="s">
        <v>29</v>
      </c>
      <c r="AX50" s="31">
        <v>0</v>
      </c>
      <c r="AY50" s="190">
        <f>IF($E49&gt;0,ROUND(((($D49/$E49)*AX50)*((1+$B$9)^(RIGHT(AY$11,2)-1))),0),0)</f>
        <v>0</v>
      </c>
      <c r="AZ50" s="86">
        <v>0</v>
      </c>
      <c r="BA50" s="86">
        <v>0</v>
      </c>
      <c r="BB50" s="86">
        <v>0</v>
      </c>
      <c r="BC50" s="86">
        <v>0</v>
      </c>
      <c r="BD50" s="86">
        <v>0</v>
      </c>
      <c r="BE50" s="86">
        <v>0</v>
      </c>
      <c r="BF50" s="86">
        <v>0</v>
      </c>
      <c r="BG50" s="86">
        <v>0</v>
      </c>
      <c r="BH50" s="86">
        <v>0</v>
      </c>
      <c r="BI50" s="86">
        <v>0</v>
      </c>
      <c r="BJ50" s="86">
        <v>0</v>
      </c>
      <c r="BK50" s="193" t="s">
        <v>29</v>
      </c>
      <c r="BL50" s="31">
        <v>0</v>
      </c>
      <c r="BM50" s="190">
        <f>IF($E49&gt;0,ROUND(((($D49/$E49)*BL50)*((1+$B$9)^(RIGHT(BM$11,2)-1))),0),0)</f>
        <v>0</v>
      </c>
      <c r="BN50" s="86">
        <v>0</v>
      </c>
      <c r="BO50" s="86">
        <v>0</v>
      </c>
      <c r="BP50" s="86">
        <v>0</v>
      </c>
      <c r="BQ50" s="86">
        <v>0</v>
      </c>
      <c r="BR50" s="86">
        <v>0</v>
      </c>
      <c r="BS50" s="86">
        <v>0</v>
      </c>
      <c r="BT50" s="86">
        <v>0</v>
      </c>
      <c r="BU50" s="86">
        <v>0</v>
      </c>
      <c r="BV50" s="86">
        <v>0</v>
      </c>
      <c r="BW50" s="86">
        <v>0</v>
      </c>
      <c r="BX50" s="86">
        <v>0</v>
      </c>
      <c r="BY50" s="99">
        <f>SUM(I50,W50,AK50,AY50,BM50)</f>
        <v>0</v>
      </c>
      <c r="BZ50" s="12"/>
      <c r="CA50" s="108">
        <f t="shared" si="30"/>
        <v>0</v>
      </c>
      <c r="CB50" s="99">
        <f t="shared" si="31"/>
        <v>0</v>
      </c>
      <c r="CC50" s="86"/>
      <c r="CD50" s="132">
        <f t="shared" si="32"/>
        <v>0</v>
      </c>
      <c r="CE50" s="132">
        <v>0</v>
      </c>
      <c r="CF50" s="132">
        <v>0</v>
      </c>
      <c r="CG50" s="132">
        <v>0</v>
      </c>
      <c r="CH50" s="132">
        <v>0</v>
      </c>
      <c r="CI50" s="132">
        <v>0</v>
      </c>
      <c r="CJ50" s="132">
        <v>0</v>
      </c>
      <c r="CK50" s="132">
        <v>0</v>
      </c>
      <c r="CL50" s="132">
        <v>0</v>
      </c>
      <c r="CM50" s="132">
        <v>0</v>
      </c>
      <c r="CN50" s="132">
        <v>0</v>
      </c>
      <c r="CO50" s="132">
        <v>0</v>
      </c>
      <c r="CP50" s="132">
        <v>0</v>
      </c>
      <c r="CQ50" s="132">
        <v>0</v>
      </c>
      <c r="CR50" s="132">
        <v>0</v>
      </c>
      <c r="CS50" s="132">
        <v>0</v>
      </c>
      <c r="CT50" s="132">
        <v>0</v>
      </c>
      <c r="CU50" s="132">
        <v>0</v>
      </c>
      <c r="CV50" s="132">
        <v>0</v>
      </c>
      <c r="CW50" s="132">
        <v>0</v>
      </c>
      <c r="CX50" s="132">
        <v>0</v>
      </c>
      <c r="CY50" s="132">
        <v>0</v>
      </c>
      <c r="CZ50" s="132">
        <v>0</v>
      </c>
      <c r="DA50" s="132">
        <v>0</v>
      </c>
      <c r="DB50" s="132">
        <v>0</v>
      </c>
      <c r="DC50" s="132">
        <v>0</v>
      </c>
      <c r="DD50" s="132">
        <v>0</v>
      </c>
      <c r="DE50" s="132">
        <v>0</v>
      </c>
      <c r="DF50" s="132">
        <v>0</v>
      </c>
      <c r="DG50" s="132">
        <v>0</v>
      </c>
    </row>
    <row r="51" spans="1:111" hidden="1" x14ac:dyDescent="0.25">
      <c r="A51" s="107"/>
      <c r="B51" s="87"/>
      <c r="C51" s="86"/>
      <c r="D51" s="86"/>
      <c r="E51" s="88"/>
      <c r="F51" s="41"/>
      <c r="G51" s="30"/>
      <c r="H51" s="31"/>
      <c r="I51" s="190"/>
      <c r="J51" s="86"/>
      <c r="K51" s="86"/>
      <c r="L51" s="86"/>
      <c r="M51" s="86"/>
      <c r="N51" s="86"/>
      <c r="O51" s="86"/>
      <c r="P51" s="86"/>
      <c r="Q51" s="86"/>
      <c r="R51" s="86"/>
      <c r="S51" s="86"/>
      <c r="T51" s="86"/>
      <c r="U51" s="193"/>
      <c r="V51" s="31"/>
      <c r="W51" s="190"/>
      <c r="X51" s="86"/>
      <c r="Y51" s="86"/>
      <c r="Z51" s="86"/>
      <c r="AA51" s="86"/>
      <c r="AB51" s="86"/>
      <c r="AC51" s="86"/>
      <c r="AD51" s="86"/>
      <c r="AE51" s="86"/>
      <c r="AF51" s="86"/>
      <c r="AG51" s="86"/>
      <c r="AH51" s="86"/>
      <c r="AI51" s="193"/>
      <c r="AJ51" s="31"/>
      <c r="AK51" s="190"/>
      <c r="AL51" s="86"/>
      <c r="AM51" s="86"/>
      <c r="AN51" s="86"/>
      <c r="AO51" s="86"/>
      <c r="AP51" s="86"/>
      <c r="AQ51" s="86"/>
      <c r="AR51" s="86"/>
      <c r="AS51" s="86"/>
      <c r="AT51" s="86"/>
      <c r="AU51" s="86"/>
      <c r="AV51" s="86"/>
      <c r="AW51" s="193"/>
      <c r="AX51" s="31"/>
      <c r="AY51" s="190"/>
      <c r="AZ51" s="86"/>
      <c r="BA51" s="86"/>
      <c r="BB51" s="86"/>
      <c r="BC51" s="86"/>
      <c r="BD51" s="86"/>
      <c r="BE51" s="86"/>
      <c r="BF51" s="86"/>
      <c r="BG51" s="86"/>
      <c r="BH51" s="86"/>
      <c r="BI51" s="86"/>
      <c r="BJ51" s="86"/>
      <c r="BK51" s="193"/>
      <c r="BL51" s="31"/>
      <c r="BM51" s="190"/>
      <c r="BN51" s="86"/>
      <c r="BO51" s="86"/>
      <c r="BP51" s="86"/>
      <c r="BQ51" s="86"/>
      <c r="BR51" s="86"/>
      <c r="BS51" s="86"/>
      <c r="BT51" s="86"/>
      <c r="BU51" s="86"/>
      <c r="BV51" s="86"/>
      <c r="BW51" s="86"/>
      <c r="BX51" s="86"/>
      <c r="BY51" s="99"/>
      <c r="BZ51" s="12"/>
      <c r="CA51" s="108"/>
      <c r="CB51" s="99"/>
      <c r="CC51" s="86"/>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2"/>
      <c r="DF51" s="132"/>
      <c r="DG51" s="132"/>
    </row>
    <row r="52" spans="1:111" hidden="1" x14ac:dyDescent="0.25">
      <c r="A52" s="107" t="s">
        <v>30</v>
      </c>
      <c r="B52" s="87"/>
      <c r="C52" s="86"/>
      <c r="D52" s="86">
        <v>0</v>
      </c>
      <c r="E52" s="88"/>
      <c r="F52" s="41"/>
      <c r="G52" s="30" t="s">
        <v>28</v>
      </c>
      <c r="H52" s="31">
        <v>0</v>
      </c>
      <c r="I52" s="190">
        <f>IF($E52&gt;0,ROUND(((($D52/$E52)*H52)),0),0)</f>
        <v>0</v>
      </c>
      <c r="J52" s="86">
        <v>0</v>
      </c>
      <c r="K52" s="86">
        <v>0</v>
      </c>
      <c r="L52" s="86">
        <v>0</v>
      </c>
      <c r="M52" s="86">
        <v>0</v>
      </c>
      <c r="N52" s="86">
        <v>0</v>
      </c>
      <c r="O52" s="86">
        <v>0</v>
      </c>
      <c r="P52" s="86">
        <v>0</v>
      </c>
      <c r="Q52" s="86">
        <v>0</v>
      </c>
      <c r="R52" s="86">
        <v>0</v>
      </c>
      <c r="S52" s="86">
        <v>0</v>
      </c>
      <c r="T52" s="86">
        <v>0</v>
      </c>
      <c r="U52" s="193" t="s">
        <v>28</v>
      </c>
      <c r="V52" s="31">
        <v>0</v>
      </c>
      <c r="W52" s="190">
        <f>IF($E52&gt;0,ROUND(((($D52/$E52)*V52)*((1+$B$9)^(RIGHT(W$11,2)-1))),0),0)</f>
        <v>0</v>
      </c>
      <c r="X52" s="86">
        <v>0</v>
      </c>
      <c r="Y52" s="86">
        <v>0</v>
      </c>
      <c r="Z52" s="86">
        <v>0</v>
      </c>
      <c r="AA52" s="86">
        <v>0</v>
      </c>
      <c r="AB52" s="86">
        <v>0</v>
      </c>
      <c r="AC52" s="86">
        <v>0</v>
      </c>
      <c r="AD52" s="86">
        <v>0</v>
      </c>
      <c r="AE52" s="86">
        <v>0</v>
      </c>
      <c r="AF52" s="86">
        <v>0</v>
      </c>
      <c r="AG52" s="86">
        <v>0</v>
      </c>
      <c r="AH52" s="86">
        <v>0</v>
      </c>
      <c r="AI52" s="193" t="s">
        <v>28</v>
      </c>
      <c r="AJ52" s="31">
        <v>0</v>
      </c>
      <c r="AK52" s="190">
        <f>ROUND(($D52*AJ52)*((1+$B$9)^(RIGHT(AK$11,2)-1)),0)</f>
        <v>0</v>
      </c>
      <c r="AL52" s="86">
        <v>0</v>
      </c>
      <c r="AM52" s="86">
        <v>0</v>
      </c>
      <c r="AN52" s="86">
        <v>0</v>
      </c>
      <c r="AO52" s="86">
        <v>0</v>
      </c>
      <c r="AP52" s="86">
        <v>0</v>
      </c>
      <c r="AQ52" s="86">
        <v>0</v>
      </c>
      <c r="AR52" s="86">
        <v>0</v>
      </c>
      <c r="AS52" s="86">
        <v>0</v>
      </c>
      <c r="AT52" s="86">
        <v>0</v>
      </c>
      <c r="AU52" s="86">
        <v>0</v>
      </c>
      <c r="AV52" s="86">
        <v>0</v>
      </c>
      <c r="AW52" s="193" t="s">
        <v>28</v>
      </c>
      <c r="AX52" s="31">
        <v>0</v>
      </c>
      <c r="AY52" s="190">
        <f>IF($E52&gt;0,ROUND(((($D52/$E52)*AX52)*((1+$B$9)^(RIGHT(AY$11,2)-1))),0),0)</f>
        <v>0</v>
      </c>
      <c r="AZ52" s="86">
        <v>0</v>
      </c>
      <c r="BA52" s="86">
        <v>0</v>
      </c>
      <c r="BB52" s="86">
        <v>0</v>
      </c>
      <c r="BC52" s="86">
        <v>0</v>
      </c>
      <c r="BD52" s="86">
        <v>0</v>
      </c>
      <c r="BE52" s="86">
        <v>0</v>
      </c>
      <c r="BF52" s="86">
        <v>0</v>
      </c>
      <c r="BG52" s="86">
        <v>0</v>
      </c>
      <c r="BH52" s="86">
        <v>0</v>
      </c>
      <c r="BI52" s="86">
        <v>0</v>
      </c>
      <c r="BJ52" s="86">
        <v>0</v>
      </c>
      <c r="BK52" s="193" t="s">
        <v>28</v>
      </c>
      <c r="BL52" s="31">
        <v>0</v>
      </c>
      <c r="BM52" s="190">
        <f>IF($E52&gt;0,ROUND(((($D52/$E52)*BL52)*((1+$B$9)^(RIGHT(BM$11,2)-1))),0),0)</f>
        <v>0</v>
      </c>
      <c r="BN52" s="86">
        <v>0</v>
      </c>
      <c r="BO52" s="86">
        <v>0</v>
      </c>
      <c r="BP52" s="86">
        <v>0</v>
      </c>
      <c r="BQ52" s="86">
        <v>0</v>
      </c>
      <c r="BR52" s="86">
        <v>0</v>
      </c>
      <c r="BS52" s="86">
        <v>0</v>
      </c>
      <c r="BT52" s="86">
        <v>0</v>
      </c>
      <c r="BU52" s="86">
        <v>0</v>
      </c>
      <c r="BV52" s="86">
        <v>0</v>
      </c>
      <c r="BW52" s="86">
        <v>0</v>
      </c>
      <c r="BX52" s="86">
        <v>0</v>
      </c>
      <c r="BY52" s="99">
        <f>SUM(I52,W52,AK52,AY52,BM52)</f>
        <v>0</v>
      </c>
      <c r="BZ52" s="12"/>
      <c r="CA52" s="108">
        <f t="shared" ref="CA52:CA53" si="33">SUM(J52,X52,AL52,AZ52,BN52)</f>
        <v>0</v>
      </c>
      <c r="CB52" s="99">
        <f t="shared" ref="CB52:CB53" si="34">SUM(K52:T52,Y52:AH52,AM52:AV52,BA52:BJ52,BO52:BX52)</f>
        <v>0</v>
      </c>
      <c r="CC52" s="86"/>
      <c r="CD52" s="132">
        <f t="shared" ref="CD52:CD53" si="35">BY52-SUM(CE52:DG52)</f>
        <v>0</v>
      </c>
      <c r="CE52" s="132">
        <v>0</v>
      </c>
      <c r="CF52" s="132">
        <v>0</v>
      </c>
      <c r="CG52" s="132">
        <v>0</v>
      </c>
      <c r="CH52" s="132">
        <v>0</v>
      </c>
      <c r="CI52" s="132">
        <v>0</v>
      </c>
      <c r="CJ52" s="132">
        <v>0</v>
      </c>
      <c r="CK52" s="132">
        <v>0</v>
      </c>
      <c r="CL52" s="132">
        <v>0</v>
      </c>
      <c r="CM52" s="132">
        <v>0</v>
      </c>
      <c r="CN52" s="132">
        <v>0</v>
      </c>
      <c r="CO52" s="132">
        <v>0</v>
      </c>
      <c r="CP52" s="132">
        <v>0</v>
      </c>
      <c r="CQ52" s="132">
        <v>0</v>
      </c>
      <c r="CR52" s="132">
        <v>0</v>
      </c>
      <c r="CS52" s="132">
        <v>0</v>
      </c>
      <c r="CT52" s="132">
        <v>0</v>
      </c>
      <c r="CU52" s="132">
        <v>0</v>
      </c>
      <c r="CV52" s="132">
        <v>0</v>
      </c>
      <c r="CW52" s="132">
        <v>0</v>
      </c>
      <c r="CX52" s="132">
        <v>0</v>
      </c>
      <c r="CY52" s="132">
        <v>0</v>
      </c>
      <c r="CZ52" s="132">
        <v>0</v>
      </c>
      <c r="DA52" s="132">
        <v>0</v>
      </c>
      <c r="DB52" s="132">
        <v>0</v>
      </c>
      <c r="DC52" s="132">
        <v>0</v>
      </c>
      <c r="DD52" s="132">
        <v>0</v>
      </c>
      <c r="DE52" s="132">
        <v>0</v>
      </c>
      <c r="DF52" s="132">
        <v>0</v>
      </c>
      <c r="DG52" s="132">
        <v>0</v>
      </c>
    </row>
    <row r="53" spans="1:111" hidden="1" x14ac:dyDescent="0.25">
      <c r="A53" s="107"/>
      <c r="B53" s="87"/>
      <c r="C53" s="86"/>
      <c r="D53" s="86"/>
      <c r="E53" s="88"/>
      <c r="F53" s="41"/>
      <c r="G53" s="30" t="s">
        <v>29</v>
      </c>
      <c r="H53" s="31">
        <v>0</v>
      </c>
      <c r="I53" s="190">
        <f>IF($E52&gt;0,ROUND(((($D52/$E52)*H53)),0),0)</f>
        <v>0</v>
      </c>
      <c r="J53" s="86">
        <v>0</v>
      </c>
      <c r="K53" s="86">
        <v>0</v>
      </c>
      <c r="L53" s="86">
        <v>0</v>
      </c>
      <c r="M53" s="86">
        <v>0</v>
      </c>
      <c r="N53" s="86">
        <v>0</v>
      </c>
      <c r="O53" s="86">
        <v>0</v>
      </c>
      <c r="P53" s="86">
        <v>0</v>
      </c>
      <c r="Q53" s="86">
        <v>0</v>
      </c>
      <c r="R53" s="86">
        <v>0</v>
      </c>
      <c r="S53" s="86">
        <v>0</v>
      </c>
      <c r="T53" s="86">
        <v>0</v>
      </c>
      <c r="U53" s="193" t="s">
        <v>29</v>
      </c>
      <c r="V53" s="31">
        <v>0</v>
      </c>
      <c r="W53" s="190">
        <f>IF($E52&gt;0,ROUND(((($D52/$E52)*V53)*((1+$B$9)^(RIGHT(W$11,2)-1))),0),0)</f>
        <v>0</v>
      </c>
      <c r="X53" s="86">
        <v>0</v>
      </c>
      <c r="Y53" s="86">
        <v>0</v>
      </c>
      <c r="Z53" s="86">
        <v>0</v>
      </c>
      <c r="AA53" s="86">
        <v>0</v>
      </c>
      <c r="AB53" s="86">
        <v>0</v>
      </c>
      <c r="AC53" s="86">
        <v>0</v>
      </c>
      <c r="AD53" s="86">
        <v>0</v>
      </c>
      <c r="AE53" s="86">
        <v>0</v>
      </c>
      <c r="AF53" s="86">
        <v>0</v>
      </c>
      <c r="AG53" s="86">
        <v>0</v>
      </c>
      <c r="AH53" s="86">
        <v>0</v>
      </c>
      <c r="AI53" s="193" t="s">
        <v>29</v>
      </c>
      <c r="AJ53" s="31">
        <v>0</v>
      </c>
      <c r="AK53" s="190">
        <f>IF($E52&gt;0,ROUND(((($D52/$E52)*AJ53)*((1+$B$9)^(RIGHT(AK$11,2)-1))),0),0)</f>
        <v>0</v>
      </c>
      <c r="AL53" s="86">
        <v>0</v>
      </c>
      <c r="AM53" s="86">
        <v>0</v>
      </c>
      <c r="AN53" s="86">
        <v>0</v>
      </c>
      <c r="AO53" s="86">
        <v>0</v>
      </c>
      <c r="AP53" s="86">
        <v>0</v>
      </c>
      <c r="AQ53" s="86">
        <v>0</v>
      </c>
      <c r="AR53" s="86">
        <v>0</v>
      </c>
      <c r="AS53" s="86">
        <v>0</v>
      </c>
      <c r="AT53" s="86">
        <v>0</v>
      </c>
      <c r="AU53" s="86">
        <v>0</v>
      </c>
      <c r="AV53" s="86">
        <v>0</v>
      </c>
      <c r="AW53" s="193" t="s">
        <v>29</v>
      </c>
      <c r="AX53" s="31">
        <v>0</v>
      </c>
      <c r="AY53" s="190">
        <f>IF($E52&gt;0,ROUND(((($D52/$E52)*AX53)*((1+$B$9)^(RIGHT(AY$11,2)-1))),0),0)</f>
        <v>0</v>
      </c>
      <c r="AZ53" s="86">
        <v>0</v>
      </c>
      <c r="BA53" s="86">
        <v>0</v>
      </c>
      <c r="BB53" s="86">
        <v>0</v>
      </c>
      <c r="BC53" s="86">
        <v>0</v>
      </c>
      <c r="BD53" s="86">
        <v>0</v>
      </c>
      <c r="BE53" s="86">
        <v>0</v>
      </c>
      <c r="BF53" s="86">
        <v>0</v>
      </c>
      <c r="BG53" s="86">
        <v>0</v>
      </c>
      <c r="BH53" s="86">
        <v>0</v>
      </c>
      <c r="BI53" s="86">
        <v>0</v>
      </c>
      <c r="BJ53" s="86">
        <v>0</v>
      </c>
      <c r="BK53" s="193" t="s">
        <v>29</v>
      </c>
      <c r="BL53" s="31">
        <v>0</v>
      </c>
      <c r="BM53" s="190">
        <f>IF($E52&gt;0,ROUND(((($D52/$E52)*BL53)*((1+$B$9)^(RIGHT(BM$11,2)-1))),0),0)</f>
        <v>0</v>
      </c>
      <c r="BN53" s="86">
        <v>0</v>
      </c>
      <c r="BO53" s="86">
        <v>0</v>
      </c>
      <c r="BP53" s="86">
        <v>0</v>
      </c>
      <c r="BQ53" s="86">
        <v>0</v>
      </c>
      <c r="BR53" s="86">
        <v>0</v>
      </c>
      <c r="BS53" s="86">
        <v>0</v>
      </c>
      <c r="BT53" s="86">
        <v>0</v>
      </c>
      <c r="BU53" s="86">
        <v>0</v>
      </c>
      <c r="BV53" s="86">
        <v>0</v>
      </c>
      <c r="BW53" s="86">
        <v>0</v>
      </c>
      <c r="BX53" s="86">
        <v>0</v>
      </c>
      <c r="BY53" s="99">
        <f>SUM(I53,W53,AK53,AY53,BM53)</f>
        <v>0</v>
      </c>
      <c r="BZ53" s="12"/>
      <c r="CA53" s="108">
        <f t="shared" si="33"/>
        <v>0</v>
      </c>
      <c r="CB53" s="99">
        <f t="shared" si="34"/>
        <v>0</v>
      </c>
      <c r="CC53" s="86"/>
      <c r="CD53" s="132">
        <f t="shared" si="35"/>
        <v>0</v>
      </c>
      <c r="CE53" s="132">
        <v>0</v>
      </c>
      <c r="CF53" s="132">
        <v>0</v>
      </c>
      <c r="CG53" s="132">
        <v>0</v>
      </c>
      <c r="CH53" s="132">
        <v>0</v>
      </c>
      <c r="CI53" s="132">
        <v>0</v>
      </c>
      <c r="CJ53" s="132">
        <v>0</v>
      </c>
      <c r="CK53" s="132">
        <v>0</v>
      </c>
      <c r="CL53" s="132">
        <v>0</v>
      </c>
      <c r="CM53" s="132">
        <v>0</v>
      </c>
      <c r="CN53" s="132">
        <v>0</v>
      </c>
      <c r="CO53" s="132">
        <v>0</v>
      </c>
      <c r="CP53" s="132">
        <v>0</v>
      </c>
      <c r="CQ53" s="132">
        <v>0</v>
      </c>
      <c r="CR53" s="132">
        <v>0</v>
      </c>
      <c r="CS53" s="132">
        <v>0</v>
      </c>
      <c r="CT53" s="132">
        <v>0</v>
      </c>
      <c r="CU53" s="132">
        <v>0</v>
      </c>
      <c r="CV53" s="132">
        <v>0</v>
      </c>
      <c r="CW53" s="132">
        <v>0</v>
      </c>
      <c r="CX53" s="132">
        <v>0</v>
      </c>
      <c r="CY53" s="132">
        <v>0</v>
      </c>
      <c r="CZ53" s="132">
        <v>0</v>
      </c>
      <c r="DA53" s="132">
        <v>0</v>
      </c>
      <c r="DB53" s="132">
        <v>0</v>
      </c>
      <c r="DC53" s="132">
        <v>0</v>
      </c>
      <c r="DD53" s="132">
        <v>0</v>
      </c>
      <c r="DE53" s="132">
        <v>0</v>
      </c>
      <c r="DF53" s="132">
        <v>0</v>
      </c>
      <c r="DG53" s="132">
        <v>0</v>
      </c>
    </row>
    <row r="54" spans="1:111" hidden="1" x14ac:dyDescent="0.25">
      <c r="A54" s="107"/>
      <c r="B54" s="87"/>
      <c r="C54" s="86"/>
      <c r="D54" s="86"/>
      <c r="E54" s="88"/>
      <c r="F54" s="41"/>
      <c r="G54" s="30"/>
      <c r="H54" s="31"/>
      <c r="I54" s="190"/>
      <c r="J54" s="86"/>
      <c r="K54" s="86"/>
      <c r="L54" s="86"/>
      <c r="M54" s="86"/>
      <c r="N54" s="86"/>
      <c r="O54" s="86"/>
      <c r="P54" s="86"/>
      <c r="Q54" s="86"/>
      <c r="R54" s="86"/>
      <c r="S54" s="86"/>
      <c r="T54" s="86"/>
      <c r="U54" s="193"/>
      <c r="V54" s="31"/>
      <c r="W54" s="190"/>
      <c r="X54" s="86"/>
      <c r="Y54" s="86"/>
      <c r="Z54" s="86"/>
      <c r="AA54" s="86"/>
      <c r="AB54" s="86"/>
      <c r="AC54" s="86"/>
      <c r="AD54" s="86"/>
      <c r="AE54" s="86"/>
      <c r="AF54" s="86"/>
      <c r="AG54" s="86"/>
      <c r="AH54" s="86"/>
      <c r="AI54" s="193"/>
      <c r="AJ54" s="31"/>
      <c r="AK54" s="190"/>
      <c r="AL54" s="86"/>
      <c r="AM54" s="86"/>
      <c r="AN54" s="86"/>
      <c r="AO54" s="86"/>
      <c r="AP54" s="86"/>
      <c r="AQ54" s="86"/>
      <c r="AR54" s="86"/>
      <c r="AS54" s="86"/>
      <c r="AT54" s="86"/>
      <c r="AU54" s="86"/>
      <c r="AV54" s="86"/>
      <c r="AW54" s="193"/>
      <c r="AX54" s="31"/>
      <c r="AY54" s="190"/>
      <c r="AZ54" s="86"/>
      <c r="BA54" s="86"/>
      <c r="BB54" s="86"/>
      <c r="BC54" s="86"/>
      <c r="BD54" s="86"/>
      <c r="BE54" s="86"/>
      <c r="BF54" s="86"/>
      <c r="BG54" s="86"/>
      <c r="BH54" s="86"/>
      <c r="BI54" s="86"/>
      <c r="BJ54" s="86"/>
      <c r="BK54" s="193"/>
      <c r="BL54" s="31"/>
      <c r="BM54" s="190"/>
      <c r="BN54" s="86"/>
      <c r="BO54" s="86"/>
      <c r="BP54" s="86"/>
      <c r="BQ54" s="86"/>
      <c r="BR54" s="86"/>
      <c r="BS54" s="86"/>
      <c r="BT54" s="86"/>
      <c r="BU54" s="86"/>
      <c r="BV54" s="86"/>
      <c r="BW54" s="86"/>
      <c r="BX54" s="86"/>
      <c r="BY54" s="99"/>
      <c r="BZ54" s="12"/>
      <c r="CA54" s="108"/>
      <c r="CB54" s="99"/>
      <c r="CC54" s="86"/>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row>
    <row r="55" spans="1:111" hidden="1" x14ac:dyDescent="0.25">
      <c r="A55" s="107" t="s">
        <v>30</v>
      </c>
      <c r="B55" s="87"/>
      <c r="C55" s="86"/>
      <c r="D55" s="86">
        <v>0</v>
      </c>
      <c r="E55" s="88"/>
      <c r="F55" s="41"/>
      <c r="G55" s="30" t="s">
        <v>28</v>
      </c>
      <c r="H55" s="31">
        <v>0</v>
      </c>
      <c r="I55" s="190">
        <f>IF($E55&gt;0,ROUND(((($D55/$E55)*H55)),0),0)</f>
        <v>0</v>
      </c>
      <c r="J55" s="86">
        <v>0</v>
      </c>
      <c r="K55" s="86">
        <v>0</v>
      </c>
      <c r="L55" s="86">
        <v>0</v>
      </c>
      <c r="M55" s="86">
        <v>0</v>
      </c>
      <c r="N55" s="86">
        <v>0</v>
      </c>
      <c r="O55" s="86">
        <v>0</v>
      </c>
      <c r="P55" s="86">
        <v>0</v>
      </c>
      <c r="Q55" s="86">
        <v>0</v>
      </c>
      <c r="R55" s="86">
        <v>0</v>
      </c>
      <c r="S55" s="86">
        <v>0</v>
      </c>
      <c r="T55" s="86">
        <v>0</v>
      </c>
      <c r="U55" s="193" t="s">
        <v>28</v>
      </c>
      <c r="V55" s="31">
        <v>0</v>
      </c>
      <c r="W55" s="190">
        <f>IF($E55&gt;0,ROUND(((($D55/$E55)*V55)*((1+$B$9)^(RIGHT(W$11,2)-1))),0),0)</f>
        <v>0</v>
      </c>
      <c r="X55" s="86">
        <v>0</v>
      </c>
      <c r="Y55" s="86">
        <v>0</v>
      </c>
      <c r="Z55" s="86">
        <v>0</v>
      </c>
      <c r="AA55" s="86">
        <v>0</v>
      </c>
      <c r="AB55" s="86">
        <v>0</v>
      </c>
      <c r="AC55" s="86">
        <v>0</v>
      </c>
      <c r="AD55" s="86">
        <v>0</v>
      </c>
      <c r="AE55" s="86">
        <v>0</v>
      </c>
      <c r="AF55" s="86">
        <v>0</v>
      </c>
      <c r="AG55" s="86">
        <v>0</v>
      </c>
      <c r="AH55" s="86">
        <v>0</v>
      </c>
      <c r="AI55" s="193" t="s">
        <v>28</v>
      </c>
      <c r="AJ55" s="31">
        <v>0</v>
      </c>
      <c r="AK55" s="190">
        <f>ROUND(($D55*AJ55)*((1+$B$9)^(RIGHT(AK$11,2)-1)),0)</f>
        <v>0</v>
      </c>
      <c r="AL55" s="86">
        <v>0</v>
      </c>
      <c r="AM55" s="86">
        <v>0</v>
      </c>
      <c r="AN55" s="86">
        <v>0</v>
      </c>
      <c r="AO55" s="86">
        <v>0</v>
      </c>
      <c r="AP55" s="86">
        <v>0</v>
      </c>
      <c r="AQ55" s="86">
        <v>0</v>
      </c>
      <c r="AR55" s="86">
        <v>0</v>
      </c>
      <c r="AS55" s="86">
        <v>0</v>
      </c>
      <c r="AT55" s="86">
        <v>0</v>
      </c>
      <c r="AU55" s="86">
        <v>0</v>
      </c>
      <c r="AV55" s="86">
        <v>0</v>
      </c>
      <c r="AW55" s="193" t="s">
        <v>28</v>
      </c>
      <c r="AX55" s="31">
        <v>0</v>
      </c>
      <c r="AY55" s="190">
        <f>IF($E55&gt;0,ROUND(((($D55/$E55)*AX55)*((1+$B$9)^(RIGHT(AY$11,2)-1))),0),0)</f>
        <v>0</v>
      </c>
      <c r="AZ55" s="86">
        <v>0</v>
      </c>
      <c r="BA55" s="86">
        <v>0</v>
      </c>
      <c r="BB55" s="86">
        <v>0</v>
      </c>
      <c r="BC55" s="86">
        <v>0</v>
      </c>
      <c r="BD55" s="86">
        <v>0</v>
      </c>
      <c r="BE55" s="86">
        <v>0</v>
      </c>
      <c r="BF55" s="86">
        <v>0</v>
      </c>
      <c r="BG55" s="86">
        <v>0</v>
      </c>
      <c r="BH55" s="86">
        <v>0</v>
      </c>
      <c r="BI55" s="86">
        <v>0</v>
      </c>
      <c r="BJ55" s="86">
        <v>0</v>
      </c>
      <c r="BK55" s="193" t="s">
        <v>28</v>
      </c>
      <c r="BL55" s="31">
        <v>0</v>
      </c>
      <c r="BM55" s="190">
        <f>IF($E55&gt;0,ROUND(((($D55/$E55)*BL55)*((1+$B$9)^(RIGHT(BM$11,2)-1))),0),0)</f>
        <v>0</v>
      </c>
      <c r="BN55" s="86">
        <v>0</v>
      </c>
      <c r="BO55" s="86">
        <v>0</v>
      </c>
      <c r="BP55" s="86">
        <v>0</v>
      </c>
      <c r="BQ55" s="86">
        <v>0</v>
      </c>
      <c r="BR55" s="86">
        <v>0</v>
      </c>
      <c r="BS55" s="86">
        <v>0</v>
      </c>
      <c r="BT55" s="86">
        <v>0</v>
      </c>
      <c r="BU55" s="86">
        <v>0</v>
      </c>
      <c r="BV55" s="86">
        <v>0</v>
      </c>
      <c r="BW55" s="86">
        <v>0</v>
      </c>
      <c r="BX55" s="86">
        <v>0</v>
      </c>
      <c r="BY55" s="99">
        <f>SUM(I55,W55,AK55,AY55,BM55)</f>
        <v>0</v>
      </c>
      <c r="BZ55" s="12"/>
      <c r="CA55" s="108">
        <f t="shared" ref="CA55:CA56" si="36">SUM(J55,X55,AL55,AZ55,BN55)</f>
        <v>0</v>
      </c>
      <c r="CB55" s="99">
        <f t="shared" ref="CB55:CB56" si="37">SUM(K55:T55,Y55:AH55,AM55:AV55,BA55:BJ55,BO55:BX55)</f>
        <v>0</v>
      </c>
      <c r="CC55" s="86"/>
      <c r="CD55" s="132">
        <f t="shared" ref="CD55:CD56" si="38">BY55-SUM(CE55:DG55)</f>
        <v>0</v>
      </c>
      <c r="CE55" s="132">
        <v>0</v>
      </c>
      <c r="CF55" s="132">
        <v>0</v>
      </c>
      <c r="CG55" s="132">
        <v>0</v>
      </c>
      <c r="CH55" s="132">
        <v>0</v>
      </c>
      <c r="CI55" s="132">
        <v>0</v>
      </c>
      <c r="CJ55" s="132">
        <v>0</v>
      </c>
      <c r="CK55" s="132">
        <v>0</v>
      </c>
      <c r="CL55" s="132">
        <v>0</v>
      </c>
      <c r="CM55" s="132">
        <v>0</v>
      </c>
      <c r="CN55" s="132">
        <v>0</v>
      </c>
      <c r="CO55" s="132">
        <v>0</v>
      </c>
      <c r="CP55" s="132">
        <v>0</v>
      </c>
      <c r="CQ55" s="132">
        <v>0</v>
      </c>
      <c r="CR55" s="132">
        <v>0</v>
      </c>
      <c r="CS55" s="132">
        <v>0</v>
      </c>
      <c r="CT55" s="132">
        <v>0</v>
      </c>
      <c r="CU55" s="132">
        <v>0</v>
      </c>
      <c r="CV55" s="132">
        <v>0</v>
      </c>
      <c r="CW55" s="132">
        <v>0</v>
      </c>
      <c r="CX55" s="132">
        <v>0</v>
      </c>
      <c r="CY55" s="132">
        <v>0</v>
      </c>
      <c r="CZ55" s="132">
        <v>0</v>
      </c>
      <c r="DA55" s="132">
        <v>0</v>
      </c>
      <c r="DB55" s="132">
        <v>0</v>
      </c>
      <c r="DC55" s="132">
        <v>0</v>
      </c>
      <c r="DD55" s="132">
        <v>0</v>
      </c>
      <c r="DE55" s="132">
        <v>0</v>
      </c>
      <c r="DF55" s="132">
        <v>0</v>
      </c>
      <c r="DG55" s="132">
        <v>0</v>
      </c>
    </row>
    <row r="56" spans="1:111" hidden="1" x14ac:dyDescent="0.25">
      <c r="A56" s="107"/>
      <c r="B56" s="87"/>
      <c r="C56" s="86"/>
      <c r="D56" s="86"/>
      <c r="E56" s="88"/>
      <c r="F56" s="41"/>
      <c r="G56" s="30" t="s">
        <v>29</v>
      </c>
      <c r="H56" s="31">
        <v>0</v>
      </c>
      <c r="I56" s="190">
        <f>IF($E55&gt;0,ROUND(((($D55/$E55)*H56)),0),0)</f>
        <v>0</v>
      </c>
      <c r="J56" s="86">
        <v>0</v>
      </c>
      <c r="K56" s="86">
        <v>0</v>
      </c>
      <c r="L56" s="86">
        <v>0</v>
      </c>
      <c r="M56" s="86">
        <v>0</v>
      </c>
      <c r="N56" s="86">
        <v>0</v>
      </c>
      <c r="O56" s="86">
        <v>0</v>
      </c>
      <c r="P56" s="86">
        <v>0</v>
      </c>
      <c r="Q56" s="86">
        <v>0</v>
      </c>
      <c r="R56" s="86">
        <v>0</v>
      </c>
      <c r="S56" s="86">
        <v>0</v>
      </c>
      <c r="T56" s="86">
        <v>0</v>
      </c>
      <c r="U56" s="193" t="s">
        <v>29</v>
      </c>
      <c r="V56" s="31">
        <v>0</v>
      </c>
      <c r="W56" s="190">
        <f>IF($E55&gt;0,ROUND(((($D55/$E55)*V56)*((1+$B$9)^(RIGHT(W$11,2)-1))),0),0)</f>
        <v>0</v>
      </c>
      <c r="X56" s="86">
        <v>0</v>
      </c>
      <c r="Y56" s="86">
        <v>0</v>
      </c>
      <c r="Z56" s="86">
        <v>0</v>
      </c>
      <c r="AA56" s="86">
        <v>0</v>
      </c>
      <c r="AB56" s="86">
        <v>0</v>
      </c>
      <c r="AC56" s="86">
        <v>0</v>
      </c>
      <c r="AD56" s="86">
        <v>0</v>
      </c>
      <c r="AE56" s="86">
        <v>0</v>
      </c>
      <c r="AF56" s="86">
        <v>0</v>
      </c>
      <c r="AG56" s="86">
        <v>0</v>
      </c>
      <c r="AH56" s="86">
        <v>0</v>
      </c>
      <c r="AI56" s="193" t="s">
        <v>29</v>
      </c>
      <c r="AJ56" s="31">
        <v>0</v>
      </c>
      <c r="AK56" s="190">
        <f>IF($E55&gt;0,ROUND(((($D55/$E55)*AJ56)*((1+$B$9)^(RIGHT(AK$11,2)-1))),0),0)</f>
        <v>0</v>
      </c>
      <c r="AL56" s="86">
        <v>0</v>
      </c>
      <c r="AM56" s="86">
        <v>0</v>
      </c>
      <c r="AN56" s="86">
        <v>0</v>
      </c>
      <c r="AO56" s="86">
        <v>0</v>
      </c>
      <c r="AP56" s="86">
        <v>0</v>
      </c>
      <c r="AQ56" s="86">
        <v>0</v>
      </c>
      <c r="AR56" s="86">
        <v>0</v>
      </c>
      <c r="AS56" s="86">
        <v>0</v>
      </c>
      <c r="AT56" s="86">
        <v>0</v>
      </c>
      <c r="AU56" s="86">
        <v>0</v>
      </c>
      <c r="AV56" s="86">
        <v>0</v>
      </c>
      <c r="AW56" s="193" t="s">
        <v>29</v>
      </c>
      <c r="AX56" s="31">
        <v>0</v>
      </c>
      <c r="AY56" s="190">
        <f>IF($E55&gt;0,ROUND(((($D55/$E55)*AX56)*((1+$B$9)^(RIGHT(AY$11,2)-1))),0),0)</f>
        <v>0</v>
      </c>
      <c r="AZ56" s="86">
        <v>0</v>
      </c>
      <c r="BA56" s="86">
        <v>0</v>
      </c>
      <c r="BB56" s="86">
        <v>0</v>
      </c>
      <c r="BC56" s="86">
        <v>0</v>
      </c>
      <c r="BD56" s="86">
        <v>0</v>
      </c>
      <c r="BE56" s="86">
        <v>0</v>
      </c>
      <c r="BF56" s="86">
        <v>0</v>
      </c>
      <c r="BG56" s="86">
        <v>0</v>
      </c>
      <c r="BH56" s="86">
        <v>0</v>
      </c>
      <c r="BI56" s="86">
        <v>0</v>
      </c>
      <c r="BJ56" s="86">
        <v>0</v>
      </c>
      <c r="BK56" s="193" t="s">
        <v>29</v>
      </c>
      <c r="BL56" s="31">
        <v>0</v>
      </c>
      <c r="BM56" s="190">
        <f>IF($E55&gt;0,ROUND(((($D55/$E55)*BL56)*((1+$B$9)^(RIGHT(BM$11,2)-1))),0),0)</f>
        <v>0</v>
      </c>
      <c r="BN56" s="86">
        <v>0</v>
      </c>
      <c r="BO56" s="86">
        <v>0</v>
      </c>
      <c r="BP56" s="86">
        <v>0</v>
      </c>
      <c r="BQ56" s="86">
        <v>0</v>
      </c>
      <c r="BR56" s="86">
        <v>0</v>
      </c>
      <c r="BS56" s="86">
        <v>0</v>
      </c>
      <c r="BT56" s="86">
        <v>0</v>
      </c>
      <c r="BU56" s="86">
        <v>0</v>
      </c>
      <c r="BV56" s="86">
        <v>0</v>
      </c>
      <c r="BW56" s="86">
        <v>0</v>
      </c>
      <c r="BX56" s="86">
        <v>0</v>
      </c>
      <c r="BY56" s="99">
        <f>SUM(I56,W56,AK56,AY56,BM56)</f>
        <v>0</v>
      </c>
      <c r="BZ56" s="12"/>
      <c r="CA56" s="108">
        <f t="shared" si="36"/>
        <v>0</v>
      </c>
      <c r="CB56" s="99">
        <f t="shared" si="37"/>
        <v>0</v>
      </c>
      <c r="CC56" s="86"/>
      <c r="CD56" s="132">
        <f t="shared" si="38"/>
        <v>0</v>
      </c>
      <c r="CE56" s="132">
        <v>0</v>
      </c>
      <c r="CF56" s="132">
        <v>0</v>
      </c>
      <c r="CG56" s="132">
        <v>0</v>
      </c>
      <c r="CH56" s="132">
        <v>0</v>
      </c>
      <c r="CI56" s="132">
        <v>0</v>
      </c>
      <c r="CJ56" s="132">
        <v>0</v>
      </c>
      <c r="CK56" s="132">
        <v>0</v>
      </c>
      <c r="CL56" s="132">
        <v>0</v>
      </c>
      <c r="CM56" s="132">
        <v>0</v>
      </c>
      <c r="CN56" s="132">
        <v>0</v>
      </c>
      <c r="CO56" s="132">
        <v>0</v>
      </c>
      <c r="CP56" s="132">
        <v>0</v>
      </c>
      <c r="CQ56" s="132">
        <v>0</v>
      </c>
      <c r="CR56" s="132">
        <v>0</v>
      </c>
      <c r="CS56" s="132">
        <v>0</v>
      </c>
      <c r="CT56" s="132">
        <v>0</v>
      </c>
      <c r="CU56" s="132">
        <v>0</v>
      </c>
      <c r="CV56" s="132">
        <v>0</v>
      </c>
      <c r="CW56" s="132">
        <v>0</v>
      </c>
      <c r="CX56" s="132">
        <v>0</v>
      </c>
      <c r="CY56" s="132">
        <v>0</v>
      </c>
      <c r="CZ56" s="132">
        <v>0</v>
      </c>
      <c r="DA56" s="132">
        <v>0</v>
      </c>
      <c r="DB56" s="132">
        <v>0</v>
      </c>
      <c r="DC56" s="132">
        <v>0</v>
      </c>
      <c r="DD56" s="132">
        <v>0</v>
      </c>
      <c r="DE56" s="132">
        <v>0</v>
      </c>
      <c r="DF56" s="132">
        <v>0</v>
      </c>
      <c r="DG56" s="132">
        <v>0</v>
      </c>
    </row>
    <row r="57" spans="1:111" hidden="1" x14ac:dyDescent="0.25">
      <c r="A57" s="107"/>
      <c r="B57" s="87"/>
      <c r="C57" s="86"/>
      <c r="D57" s="86"/>
      <c r="E57" s="88"/>
      <c r="F57" s="41"/>
      <c r="G57" s="30"/>
      <c r="H57" s="30"/>
      <c r="I57" s="190"/>
      <c r="J57" s="86"/>
      <c r="K57" s="86"/>
      <c r="L57" s="86"/>
      <c r="M57" s="86"/>
      <c r="N57" s="86"/>
      <c r="O57" s="86"/>
      <c r="P57" s="86"/>
      <c r="Q57" s="86"/>
      <c r="R57" s="86"/>
      <c r="S57" s="86"/>
      <c r="T57" s="86"/>
      <c r="U57" s="193"/>
      <c r="V57" s="31"/>
      <c r="W57" s="190"/>
      <c r="X57" s="86"/>
      <c r="Y57" s="86"/>
      <c r="Z57" s="86"/>
      <c r="AA57" s="86"/>
      <c r="AB57" s="86"/>
      <c r="AC57" s="86"/>
      <c r="AD57" s="86"/>
      <c r="AE57" s="86"/>
      <c r="AF57" s="86"/>
      <c r="AG57" s="86"/>
      <c r="AH57" s="86"/>
      <c r="AI57" s="193"/>
      <c r="AJ57" s="31"/>
      <c r="AK57" s="190"/>
      <c r="AL57" s="86"/>
      <c r="AM57" s="86"/>
      <c r="AN57" s="86"/>
      <c r="AO57" s="86"/>
      <c r="AP57" s="86"/>
      <c r="AQ57" s="86"/>
      <c r="AR57" s="86"/>
      <c r="AS57" s="86"/>
      <c r="AT57" s="86"/>
      <c r="AU57" s="86"/>
      <c r="AV57" s="86"/>
      <c r="AW57" s="193"/>
      <c r="AX57" s="31"/>
      <c r="AY57" s="190"/>
      <c r="AZ57" s="86"/>
      <c r="BA57" s="86"/>
      <c r="BB57" s="86"/>
      <c r="BC57" s="86"/>
      <c r="BD57" s="86"/>
      <c r="BE57" s="86"/>
      <c r="BF57" s="86"/>
      <c r="BG57" s="86"/>
      <c r="BH57" s="86"/>
      <c r="BI57" s="86"/>
      <c r="BJ57" s="86"/>
      <c r="BK57" s="193"/>
      <c r="BL57" s="31"/>
      <c r="BM57" s="190"/>
      <c r="BN57" s="86"/>
      <c r="BO57" s="86"/>
      <c r="BP57" s="86"/>
      <c r="BQ57" s="86"/>
      <c r="BR57" s="86"/>
      <c r="BS57" s="86"/>
      <c r="BT57" s="86"/>
      <c r="BU57" s="86"/>
      <c r="BV57" s="86"/>
      <c r="BW57" s="86"/>
      <c r="BX57" s="86"/>
      <c r="BY57" s="99"/>
      <c r="BZ57" s="12"/>
      <c r="CA57" s="108"/>
      <c r="CB57" s="99"/>
      <c r="CC57" s="86"/>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row>
    <row r="58" spans="1:111" hidden="1" x14ac:dyDescent="0.25">
      <c r="A58" s="107" t="s">
        <v>30</v>
      </c>
      <c r="B58" s="87"/>
      <c r="C58" s="86"/>
      <c r="D58" s="86">
        <v>0</v>
      </c>
      <c r="E58" s="88"/>
      <c r="F58" s="41"/>
      <c r="G58" s="30" t="s">
        <v>28</v>
      </c>
      <c r="H58" s="31">
        <v>0</v>
      </c>
      <c r="I58" s="190">
        <f>IF($E58&gt;0,ROUND(((($D58/$E58)*H58)),0),0)</f>
        <v>0</v>
      </c>
      <c r="J58" s="86">
        <v>0</v>
      </c>
      <c r="K58" s="86">
        <v>0</v>
      </c>
      <c r="L58" s="86">
        <v>0</v>
      </c>
      <c r="M58" s="86">
        <v>0</v>
      </c>
      <c r="N58" s="86">
        <v>0</v>
      </c>
      <c r="O58" s="86">
        <v>0</v>
      </c>
      <c r="P58" s="86">
        <v>0</v>
      </c>
      <c r="Q58" s="86">
        <v>0</v>
      </c>
      <c r="R58" s="86">
        <v>0</v>
      </c>
      <c r="S58" s="86">
        <v>0</v>
      </c>
      <c r="T58" s="86">
        <v>0</v>
      </c>
      <c r="U58" s="193" t="s">
        <v>28</v>
      </c>
      <c r="V58" s="31">
        <v>0</v>
      </c>
      <c r="W58" s="190">
        <f>IF($E58&gt;0,ROUND(((($D58/$E58)*V58)*((1+$B$9)^(RIGHT(W$11,2)-1))),0),0)</f>
        <v>0</v>
      </c>
      <c r="X58" s="86">
        <v>0</v>
      </c>
      <c r="Y58" s="86">
        <v>0</v>
      </c>
      <c r="Z58" s="86">
        <v>0</v>
      </c>
      <c r="AA58" s="86">
        <v>0</v>
      </c>
      <c r="AB58" s="86">
        <v>0</v>
      </c>
      <c r="AC58" s="86">
        <v>0</v>
      </c>
      <c r="AD58" s="86">
        <v>0</v>
      </c>
      <c r="AE58" s="86">
        <v>0</v>
      </c>
      <c r="AF58" s="86">
        <v>0</v>
      </c>
      <c r="AG58" s="86">
        <v>0</v>
      </c>
      <c r="AH58" s="86">
        <v>0</v>
      </c>
      <c r="AI58" s="193" t="s">
        <v>28</v>
      </c>
      <c r="AJ58" s="31">
        <v>0</v>
      </c>
      <c r="AK58" s="190">
        <f>ROUND(($D58*AJ58)*((1+$B$9)^(RIGHT(AK$11,2)-1)),0)</f>
        <v>0</v>
      </c>
      <c r="AL58" s="86">
        <v>0</v>
      </c>
      <c r="AM58" s="86">
        <v>0</v>
      </c>
      <c r="AN58" s="86">
        <v>0</v>
      </c>
      <c r="AO58" s="86">
        <v>0</v>
      </c>
      <c r="AP58" s="86">
        <v>0</v>
      </c>
      <c r="AQ58" s="86">
        <v>0</v>
      </c>
      <c r="AR58" s="86">
        <v>0</v>
      </c>
      <c r="AS58" s="86">
        <v>0</v>
      </c>
      <c r="AT58" s="86">
        <v>0</v>
      </c>
      <c r="AU58" s="86">
        <v>0</v>
      </c>
      <c r="AV58" s="86">
        <v>0</v>
      </c>
      <c r="AW58" s="193" t="s">
        <v>28</v>
      </c>
      <c r="AX58" s="31">
        <v>0</v>
      </c>
      <c r="AY58" s="190">
        <f>IF($E58&gt;0,ROUND(((($D58/$E58)*AX58)*((1+$B$9)^(RIGHT(AY$11,2)-1))),0),0)</f>
        <v>0</v>
      </c>
      <c r="AZ58" s="86">
        <v>0</v>
      </c>
      <c r="BA58" s="86">
        <v>0</v>
      </c>
      <c r="BB58" s="86">
        <v>0</v>
      </c>
      <c r="BC58" s="86">
        <v>0</v>
      </c>
      <c r="BD58" s="86">
        <v>0</v>
      </c>
      <c r="BE58" s="86">
        <v>0</v>
      </c>
      <c r="BF58" s="86">
        <v>0</v>
      </c>
      <c r="BG58" s="86">
        <v>0</v>
      </c>
      <c r="BH58" s="86">
        <v>0</v>
      </c>
      <c r="BI58" s="86">
        <v>0</v>
      </c>
      <c r="BJ58" s="86">
        <v>0</v>
      </c>
      <c r="BK58" s="193" t="s">
        <v>28</v>
      </c>
      <c r="BL58" s="31">
        <v>0</v>
      </c>
      <c r="BM58" s="190">
        <f>IF($E58&gt;0,ROUND(((($D58/$E58)*BL58)*((1+$B$9)^(RIGHT(BM$11,2)-1))),0),0)</f>
        <v>0</v>
      </c>
      <c r="BN58" s="86">
        <v>0</v>
      </c>
      <c r="BO58" s="86">
        <v>0</v>
      </c>
      <c r="BP58" s="86">
        <v>0</v>
      </c>
      <c r="BQ58" s="86">
        <v>0</v>
      </c>
      <c r="BR58" s="86">
        <v>0</v>
      </c>
      <c r="BS58" s="86">
        <v>0</v>
      </c>
      <c r="BT58" s="86">
        <v>0</v>
      </c>
      <c r="BU58" s="86">
        <v>0</v>
      </c>
      <c r="BV58" s="86">
        <v>0</v>
      </c>
      <c r="BW58" s="86">
        <v>0</v>
      </c>
      <c r="BX58" s="86">
        <v>0</v>
      </c>
      <c r="BY58" s="99">
        <f>SUM(I58,W58,AK58,AY58,BM58)</f>
        <v>0</v>
      </c>
      <c r="BZ58" s="12"/>
      <c r="CA58" s="108">
        <f t="shared" ref="CA58:CA59" si="39">SUM(J58,X58,AL58,AZ58,BN58)</f>
        <v>0</v>
      </c>
      <c r="CB58" s="99">
        <f t="shared" ref="CB58:CB59" si="40">SUM(K58:T58,Y58:AH58,AM58:AV58,BA58:BJ58,BO58:BX58)</f>
        <v>0</v>
      </c>
      <c r="CC58" s="86"/>
      <c r="CD58" s="132">
        <f t="shared" ref="CD58:CD59" si="41">BY58-SUM(CE58:DG58)</f>
        <v>0</v>
      </c>
      <c r="CE58" s="132">
        <v>0</v>
      </c>
      <c r="CF58" s="132">
        <v>0</v>
      </c>
      <c r="CG58" s="132">
        <v>0</v>
      </c>
      <c r="CH58" s="132">
        <v>0</v>
      </c>
      <c r="CI58" s="132">
        <v>0</v>
      </c>
      <c r="CJ58" s="132">
        <v>0</v>
      </c>
      <c r="CK58" s="132">
        <v>0</v>
      </c>
      <c r="CL58" s="132">
        <v>0</v>
      </c>
      <c r="CM58" s="132">
        <v>0</v>
      </c>
      <c r="CN58" s="132">
        <v>0</v>
      </c>
      <c r="CO58" s="132">
        <v>0</v>
      </c>
      <c r="CP58" s="132">
        <v>0</v>
      </c>
      <c r="CQ58" s="132">
        <v>0</v>
      </c>
      <c r="CR58" s="132">
        <v>0</v>
      </c>
      <c r="CS58" s="132">
        <v>0</v>
      </c>
      <c r="CT58" s="132">
        <v>0</v>
      </c>
      <c r="CU58" s="132">
        <v>0</v>
      </c>
      <c r="CV58" s="132">
        <v>0</v>
      </c>
      <c r="CW58" s="132">
        <v>0</v>
      </c>
      <c r="CX58" s="132">
        <v>0</v>
      </c>
      <c r="CY58" s="132">
        <v>0</v>
      </c>
      <c r="CZ58" s="132">
        <v>0</v>
      </c>
      <c r="DA58" s="132">
        <v>0</v>
      </c>
      <c r="DB58" s="132">
        <v>0</v>
      </c>
      <c r="DC58" s="132">
        <v>0</v>
      </c>
      <c r="DD58" s="132">
        <v>0</v>
      </c>
      <c r="DE58" s="132">
        <v>0</v>
      </c>
      <c r="DF58" s="132">
        <v>0</v>
      </c>
      <c r="DG58" s="132">
        <v>0</v>
      </c>
    </row>
    <row r="59" spans="1:111" hidden="1" x14ac:dyDescent="0.25">
      <c r="A59" s="107"/>
      <c r="B59" s="87"/>
      <c r="C59" s="86"/>
      <c r="D59" s="86"/>
      <c r="E59" s="88"/>
      <c r="F59" s="41"/>
      <c r="G59" s="30" t="s">
        <v>29</v>
      </c>
      <c r="H59" s="31">
        <v>0</v>
      </c>
      <c r="I59" s="190">
        <f>IF($E58&gt;0,ROUND(((($D58/$E58)*H59)),0),0)</f>
        <v>0</v>
      </c>
      <c r="J59" s="86">
        <v>0</v>
      </c>
      <c r="K59" s="86">
        <v>0</v>
      </c>
      <c r="L59" s="86">
        <v>0</v>
      </c>
      <c r="M59" s="86">
        <v>0</v>
      </c>
      <c r="N59" s="86">
        <v>0</v>
      </c>
      <c r="O59" s="86">
        <v>0</v>
      </c>
      <c r="P59" s="86">
        <v>0</v>
      </c>
      <c r="Q59" s="86">
        <v>0</v>
      </c>
      <c r="R59" s="86">
        <v>0</v>
      </c>
      <c r="S59" s="86">
        <v>0</v>
      </c>
      <c r="T59" s="86">
        <v>0</v>
      </c>
      <c r="U59" s="193" t="s">
        <v>29</v>
      </c>
      <c r="V59" s="31">
        <v>0</v>
      </c>
      <c r="W59" s="190">
        <f>IF($E58&gt;0,ROUND(((($D58/$E58)*V59)*((1+$B$9)^(RIGHT(W$11,2)-1))),0),0)</f>
        <v>0</v>
      </c>
      <c r="X59" s="86">
        <v>0</v>
      </c>
      <c r="Y59" s="86">
        <v>0</v>
      </c>
      <c r="Z59" s="86">
        <v>0</v>
      </c>
      <c r="AA59" s="86">
        <v>0</v>
      </c>
      <c r="AB59" s="86">
        <v>0</v>
      </c>
      <c r="AC59" s="86">
        <v>0</v>
      </c>
      <c r="AD59" s="86">
        <v>0</v>
      </c>
      <c r="AE59" s="86">
        <v>0</v>
      </c>
      <c r="AF59" s="86">
        <v>0</v>
      </c>
      <c r="AG59" s="86">
        <v>0</v>
      </c>
      <c r="AH59" s="86">
        <v>0</v>
      </c>
      <c r="AI59" s="193" t="s">
        <v>29</v>
      </c>
      <c r="AJ59" s="31">
        <v>0</v>
      </c>
      <c r="AK59" s="190">
        <f>IF($E58&gt;0,ROUND(((($D58/$E58)*AJ59)*((1+$B$9)^(RIGHT(AK$11,2)-1))),0),0)</f>
        <v>0</v>
      </c>
      <c r="AL59" s="86">
        <v>0</v>
      </c>
      <c r="AM59" s="86">
        <v>0</v>
      </c>
      <c r="AN59" s="86">
        <v>0</v>
      </c>
      <c r="AO59" s="86">
        <v>0</v>
      </c>
      <c r="AP59" s="86">
        <v>0</v>
      </c>
      <c r="AQ59" s="86">
        <v>0</v>
      </c>
      <c r="AR59" s="86">
        <v>0</v>
      </c>
      <c r="AS59" s="86">
        <v>0</v>
      </c>
      <c r="AT59" s="86">
        <v>0</v>
      </c>
      <c r="AU59" s="86">
        <v>0</v>
      </c>
      <c r="AV59" s="86">
        <v>0</v>
      </c>
      <c r="AW59" s="193" t="s">
        <v>29</v>
      </c>
      <c r="AX59" s="31">
        <v>0</v>
      </c>
      <c r="AY59" s="190">
        <f>IF($E58&gt;0,ROUND(((($D58/$E58)*AX59)*((1+$B$9)^(RIGHT(AY$11,2)-1))),0),0)</f>
        <v>0</v>
      </c>
      <c r="AZ59" s="86">
        <v>0</v>
      </c>
      <c r="BA59" s="86">
        <v>0</v>
      </c>
      <c r="BB59" s="86">
        <v>0</v>
      </c>
      <c r="BC59" s="86">
        <v>0</v>
      </c>
      <c r="BD59" s="86">
        <v>0</v>
      </c>
      <c r="BE59" s="86">
        <v>0</v>
      </c>
      <c r="BF59" s="86">
        <v>0</v>
      </c>
      <c r="BG59" s="86">
        <v>0</v>
      </c>
      <c r="BH59" s="86">
        <v>0</v>
      </c>
      <c r="BI59" s="86">
        <v>0</v>
      </c>
      <c r="BJ59" s="86">
        <v>0</v>
      </c>
      <c r="BK59" s="193" t="s">
        <v>29</v>
      </c>
      <c r="BL59" s="31">
        <v>0</v>
      </c>
      <c r="BM59" s="190">
        <f>IF($E58&gt;0,ROUND(((($D58/$E58)*BL59)*((1+$B$9)^(RIGHT(BM$11,2)-1))),0),0)</f>
        <v>0</v>
      </c>
      <c r="BN59" s="86">
        <v>0</v>
      </c>
      <c r="BO59" s="86">
        <v>0</v>
      </c>
      <c r="BP59" s="86">
        <v>0</v>
      </c>
      <c r="BQ59" s="86">
        <v>0</v>
      </c>
      <c r="BR59" s="86">
        <v>0</v>
      </c>
      <c r="BS59" s="86">
        <v>0</v>
      </c>
      <c r="BT59" s="86">
        <v>0</v>
      </c>
      <c r="BU59" s="86">
        <v>0</v>
      </c>
      <c r="BV59" s="86">
        <v>0</v>
      </c>
      <c r="BW59" s="86">
        <v>0</v>
      </c>
      <c r="BX59" s="86">
        <v>0</v>
      </c>
      <c r="BY59" s="99">
        <f>SUM(I59,W59,AK59,AY59,BM59)</f>
        <v>0</v>
      </c>
      <c r="BZ59" s="12"/>
      <c r="CA59" s="108">
        <f t="shared" si="39"/>
        <v>0</v>
      </c>
      <c r="CB59" s="99">
        <f t="shared" si="40"/>
        <v>0</v>
      </c>
      <c r="CC59" s="86"/>
      <c r="CD59" s="132">
        <f t="shared" si="41"/>
        <v>0</v>
      </c>
      <c r="CE59" s="132">
        <v>0</v>
      </c>
      <c r="CF59" s="132">
        <v>0</v>
      </c>
      <c r="CG59" s="132">
        <v>0</v>
      </c>
      <c r="CH59" s="132">
        <v>0</v>
      </c>
      <c r="CI59" s="132">
        <v>0</v>
      </c>
      <c r="CJ59" s="132">
        <v>0</v>
      </c>
      <c r="CK59" s="132">
        <v>0</v>
      </c>
      <c r="CL59" s="132">
        <v>0</v>
      </c>
      <c r="CM59" s="132">
        <v>0</v>
      </c>
      <c r="CN59" s="132">
        <v>0</v>
      </c>
      <c r="CO59" s="132">
        <v>0</v>
      </c>
      <c r="CP59" s="132">
        <v>0</v>
      </c>
      <c r="CQ59" s="132">
        <v>0</v>
      </c>
      <c r="CR59" s="132">
        <v>0</v>
      </c>
      <c r="CS59" s="132">
        <v>0</v>
      </c>
      <c r="CT59" s="132">
        <v>0</v>
      </c>
      <c r="CU59" s="132">
        <v>0</v>
      </c>
      <c r="CV59" s="132">
        <v>0</v>
      </c>
      <c r="CW59" s="132">
        <v>0</v>
      </c>
      <c r="CX59" s="132">
        <v>0</v>
      </c>
      <c r="CY59" s="132">
        <v>0</v>
      </c>
      <c r="CZ59" s="132">
        <v>0</v>
      </c>
      <c r="DA59" s="132">
        <v>0</v>
      </c>
      <c r="DB59" s="132">
        <v>0</v>
      </c>
      <c r="DC59" s="132">
        <v>0</v>
      </c>
      <c r="DD59" s="132">
        <v>0</v>
      </c>
      <c r="DE59" s="132">
        <v>0</v>
      </c>
      <c r="DF59" s="132">
        <v>0</v>
      </c>
      <c r="DG59" s="132">
        <v>0</v>
      </c>
    </row>
    <row r="60" spans="1:111" hidden="1" x14ac:dyDescent="0.25">
      <c r="A60" s="107"/>
      <c r="B60" s="87"/>
      <c r="C60" s="86"/>
      <c r="D60" s="86"/>
      <c r="E60" s="88"/>
      <c r="F60" s="41"/>
      <c r="G60" s="30"/>
      <c r="H60" s="31"/>
      <c r="I60" s="190"/>
      <c r="J60" s="86"/>
      <c r="K60" s="86"/>
      <c r="L60" s="86"/>
      <c r="M60" s="86"/>
      <c r="N60" s="86"/>
      <c r="O60" s="86"/>
      <c r="P60" s="86"/>
      <c r="Q60" s="86"/>
      <c r="R60" s="86"/>
      <c r="S60" s="86"/>
      <c r="T60" s="86"/>
      <c r="U60" s="193"/>
      <c r="V60" s="31"/>
      <c r="W60" s="190"/>
      <c r="X60" s="86"/>
      <c r="Y60" s="86"/>
      <c r="Z60" s="86"/>
      <c r="AA60" s="86"/>
      <c r="AB60" s="86"/>
      <c r="AC60" s="86"/>
      <c r="AD60" s="86"/>
      <c r="AE60" s="86"/>
      <c r="AF60" s="86"/>
      <c r="AG60" s="86"/>
      <c r="AH60" s="86"/>
      <c r="AI60" s="193"/>
      <c r="AJ60" s="31"/>
      <c r="AK60" s="190"/>
      <c r="AL60" s="86"/>
      <c r="AM60" s="86"/>
      <c r="AN60" s="86"/>
      <c r="AO60" s="86"/>
      <c r="AP60" s="86"/>
      <c r="AQ60" s="86"/>
      <c r="AR60" s="86"/>
      <c r="AS60" s="86"/>
      <c r="AT60" s="86"/>
      <c r="AU60" s="86"/>
      <c r="AV60" s="86"/>
      <c r="AW60" s="193"/>
      <c r="AX60" s="31"/>
      <c r="AY60" s="190"/>
      <c r="AZ60" s="86"/>
      <c r="BA60" s="86"/>
      <c r="BB60" s="86"/>
      <c r="BC60" s="86"/>
      <c r="BD60" s="86"/>
      <c r="BE60" s="86"/>
      <c r="BF60" s="86"/>
      <c r="BG60" s="86"/>
      <c r="BH60" s="86"/>
      <c r="BI60" s="86"/>
      <c r="BJ60" s="86"/>
      <c r="BK60" s="193"/>
      <c r="BL60" s="31"/>
      <c r="BM60" s="190"/>
      <c r="BN60" s="86"/>
      <c r="BO60" s="86"/>
      <c r="BP60" s="86"/>
      <c r="BQ60" s="86"/>
      <c r="BR60" s="86"/>
      <c r="BS60" s="86"/>
      <c r="BT60" s="86"/>
      <c r="BU60" s="86"/>
      <c r="BV60" s="86"/>
      <c r="BW60" s="86"/>
      <c r="BX60" s="86"/>
      <c r="BY60" s="99"/>
      <c r="BZ60" s="12"/>
      <c r="CA60" s="108"/>
      <c r="CB60" s="99"/>
      <c r="CC60" s="86"/>
      <c r="CD60" s="132"/>
      <c r="CE60" s="132"/>
      <c r="CF60" s="132"/>
      <c r="CG60" s="132"/>
      <c r="CH60" s="132"/>
      <c r="CI60" s="132"/>
      <c r="CJ60" s="132"/>
      <c r="CK60" s="132"/>
      <c r="CL60" s="132"/>
      <c r="CM60" s="132"/>
      <c r="CN60" s="132"/>
      <c r="CO60" s="132"/>
      <c r="CP60" s="132"/>
      <c r="CQ60" s="132"/>
      <c r="CR60" s="132"/>
      <c r="CS60" s="132"/>
      <c r="CT60" s="132"/>
      <c r="CU60" s="132"/>
      <c r="CV60" s="132"/>
      <c r="CW60" s="132"/>
      <c r="CX60" s="132"/>
      <c r="CY60" s="132"/>
      <c r="CZ60" s="132"/>
      <c r="DA60" s="132"/>
      <c r="DB60" s="132"/>
      <c r="DC60" s="132"/>
      <c r="DD60" s="132"/>
      <c r="DE60" s="132"/>
      <c r="DF60" s="132"/>
      <c r="DG60" s="132"/>
    </row>
    <row r="61" spans="1:111" hidden="1" x14ac:dyDescent="0.25">
      <c r="A61" s="107" t="s">
        <v>30</v>
      </c>
      <c r="B61" s="87"/>
      <c r="C61" s="86"/>
      <c r="D61" s="86">
        <v>0</v>
      </c>
      <c r="E61" s="88"/>
      <c r="F61" s="41"/>
      <c r="G61" s="30" t="s">
        <v>28</v>
      </c>
      <c r="H61" s="31">
        <v>0</v>
      </c>
      <c r="I61" s="190">
        <f>IF($E61&gt;0,ROUND(((($D61/$E61)*H61)),0),0)</f>
        <v>0</v>
      </c>
      <c r="J61" s="86">
        <v>0</v>
      </c>
      <c r="K61" s="86">
        <v>0</v>
      </c>
      <c r="L61" s="86">
        <v>0</v>
      </c>
      <c r="M61" s="86">
        <v>0</v>
      </c>
      <c r="N61" s="86">
        <v>0</v>
      </c>
      <c r="O61" s="86">
        <v>0</v>
      </c>
      <c r="P61" s="86">
        <v>0</v>
      </c>
      <c r="Q61" s="86">
        <v>0</v>
      </c>
      <c r="R61" s="86">
        <v>0</v>
      </c>
      <c r="S61" s="86">
        <v>0</v>
      </c>
      <c r="T61" s="86">
        <v>0</v>
      </c>
      <c r="U61" s="193" t="s">
        <v>28</v>
      </c>
      <c r="V61" s="31">
        <v>0</v>
      </c>
      <c r="W61" s="190">
        <f>IF($E61&gt;0,ROUND(((($D61/$E61)*V61)*((1+$B$9)^(RIGHT(W$11,2)-1))),0),0)</f>
        <v>0</v>
      </c>
      <c r="X61" s="86">
        <v>0</v>
      </c>
      <c r="Y61" s="86">
        <v>0</v>
      </c>
      <c r="Z61" s="86">
        <v>0</v>
      </c>
      <c r="AA61" s="86">
        <v>0</v>
      </c>
      <c r="AB61" s="86">
        <v>0</v>
      </c>
      <c r="AC61" s="86">
        <v>0</v>
      </c>
      <c r="AD61" s="86">
        <v>0</v>
      </c>
      <c r="AE61" s="86">
        <v>0</v>
      </c>
      <c r="AF61" s="86">
        <v>0</v>
      </c>
      <c r="AG61" s="86">
        <v>0</v>
      </c>
      <c r="AH61" s="86">
        <v>0</v>
      </c>
      <c r="AI61" s="193" t="s">
        <v>28</v>
      </c>
      <c r="AJ61" s="31">
        <v>0</v>
      </c>
      <c r="AK61" s="190">
        <f>ROUND(($D61*AJ61)*((1+$B$9)^(RIGHT(AK$11,2)-1)),0)</f>
        <v>0</v>
      </c>
      <c r="AL61" s="86">
        <v>0</v>
      </c>
      <c r="AM61" s="86">
        <v>0</v>
      </c>
      <c r="AN61" s="86">
        <v>0</v>
      </c>
      <c r="AO61" s="86">
        <v>0</v>
      </c>
      <c r="AP61" s="86">
        <v>0</v>
      </c>
      <c r="AQ61" s="86">
        <v>0</v>
      </c>
      <c r="AR61" s="86">
        <v>0</v>
      </c>
      <c r="AS61" s="86">
        <v>0</v>
      </c>
      <c r="AT61" s="86">
        <v>0</v>
      </c>
      <c r="AU61" s="86">
        <v>0</v>
      </c>
      <c r="AV61" s="86">
        <v>0</v>
      </c>
      <c r="AW61" s="193" t="s">
        <v>28</v>
      </c>
      <c r="AX61" s="31">
        <v>0</v>
      </c>
      <c r="AY61" s="190">
        <f>IF($E61&gt;0,ROUND(((($D61/$E61)*AX61)*((1+$B$9)^(RIGHT(AY$11,2)-1))),0),0)</f>
        <v>0</v>
      </c>
      <c r="AZ61" s="86">
        <v>0</v>
      </c>
      <c r="BA61" s="86">
        <v>0</v>
      </c>
      <c r="BB61" s="86">
        <v>0</v>
      </c>
      <c r="BC61" s="86">
        <v>0</v>
      </c>
      <c r="BD61" s="86">
        <v>0</v>
      </c>
      <c r="BE61" s="86">
        <v>0</v>
      </c>
      <c r="BF61" s="86">
        <v>0</v>
      </c>
      <c r="BG61" s="86">
        <v>0</v>
      </c>
      <c r="BH61" s="86">
        <v>0</v>
      </c>
      <c r="BI61" s="86">
        <v>0</v>
      </c>
      <c r="BJ61" s="86">
        <v>0</v>
      </c>
      <c r="BK61" s="193" t="s">
        <v>28</v>
      </c>
      <c r="BL61" s="31">
        <v>0</v>
      </c>
      <c r="BM61" s="190">
        <f>IF($E61&gt;0,ROUND(((($D61/$E61)*BL61)*((1+$B$9)^(RIGHT(BM$11,2)-1))),0),0)</f>
        <v>0</v>
      </c>
      <c r="BN61" s="86">
        <v>0</v>
      </c>
      <c r="BO61" s="86">
        <v>0</v>
      </c>
      <c r="BP61" s="86">
        <v>0</v>
      </c>
      <c r="BQ61" s="86">
        <v>0</v>
      </c>
      <c r="BR61" s="86">
        <v>0</v>
      </c>
      <c r="BS61" s="86">
        <v>0</v>
      </c>
      <c r="BT61" s="86">
        <v>0</v>
      </c>
      <c r="BU61" s="86">
        <v>0</v>
      </c>
      <c r="BV61" s="86">
        <v>0</v>
      </c>
      <c r="BW61" s="86">
        <v>0</v>
      </c>
      <c r="BX61" s="86">
        <v>0</v>
      </c>
      <c r="BY61" s="99">
        <f>SUM(I61,W61,AK61,AY61,BM61)</f>
        <v>0</v>
      </c>
      <c r="BZ61" s="12"/>
      <c r="CA61" s="108">
        <f t="shared" ref="CA61:CA62" si="42">SUM(J61,X61,AL61,AZ61,BN61)</f>
        <v>0</v>
      </c>
      <c r="CB61" s="99">
        <f t="shared" ref="CB61:CB62" si="43">SUM(K61:T61,Y61:AH61,AM61:AV61,BA61:BJ61,BO61:BX61)</f>
        <v>0</v>
      </c>
      <c r="CC61" s="86"/>
      <c r="CD61" s="132">
        <f t="shared" ref="CD61:CD62" si="44">BY61-SUM(CE61:DG61)</f>
        <v>0</v>
      </c>
      <c r="CE61" s="132">
        <v>0</v>
      </c>
      <c r="CF61" s="132">
        <v>0</v>
      </c>
      <c r="CG61" s="132">
        <v>0</v>
      </c>
      <c r="CH61" s="132">
        <v>0</v>
      </c>
      <c r="CI61" s="132">
        <v>0</v>
      </c>
      <c r="CJ61" s="132">
        <v>0</v>
      </c>
      <c r="CK61" s="132">
        <v>0</v>
      </c>
      <c r="CL61" s="132">
        <v>0</v>
      </c>
      <c r="CM61" s="132">
        <v>0</v>
      </c>
      <c r="CN61" s="132">
        <v>0</v>
      </c>
      <c r="CO61" s="132">
        <v>0</v>
      </c>
      <c r="CP61" s="132">
        <v>0</v>
      </c>
      <c r="CQ61" s="132">
        <v>0</v>
      </c>
      <c r="CR61" s="132">
        <v>0</v>
      </c>
      <c r="CS61" s="132">
        <v>0</v>
      </c>
      <c r="CT61" s="132">
        <v>0</v>
      </c>
      <c r="CU61" s="132">
        <v>0</v>
      </c>
      <c r="CV61" s="132">
        <v>0</v>
      </c>
      <c r="CW61" s="132">
        <v>0</v>
      </c>
      <c r="CX61" s="132">
        <v>0</v>
      </c>
      <c r="CY61" s="132">
        <v>0</v>
      </c>
      <c r="CZ61" s="132">
        <v>0</v>
      </c>
      <c r="DA61" s="132">
        <v>0</v>
      </c>
      <c r="DB61" s="132">
        <v>0</v>
      </c>
      <c r="DC61" s="132">
        <v>0</v>
      </c>
      <c r="DD61" s="132">
        <v>0</v>
      </c>
      <c r="DE61" s="132">
        <v>0</v>
      </c>
      <c r="DF61" s="132">
        <v>0</v>
      </c>
      <c r="DG61" s="132">
        <v>0</v>
      </c>
    </row>
    <row r="62" spans="1:111" hidden="1" x14ac:dyDescent="0.25">
      <c r="A62" s="107"/>
      <c r="B62" s="87"/>
      <c r="C62" s="86"/>
      <c r="D62" s="86"/>
      <c r="E62" s="88"/>
      <c r="F62" s="41"/>
      <c r="G62" s="30" t="s">
        <v>29</v>
      </c>
      <c r="H62" s="31">
        <v>0</v>
      </c>
      <c r="I62" s="190">
        <f>IF($E61&gt;0,ROUND(((($D61/$E61)*H62)),0),0)</f>
        <v>0</v>
      </c>
      <c r="J62" s="86">
        <v>0</v>
      </c>
      <c r="K62" s="86">
        <v>0</v>
      </c>
      <c r="L62" s="86">
        <v>0</v>
      </c>
      <c r="M62" s="86">
        <v>0</v>
      </c>
      <c r="N62" s="86">
        <v>0</v>
      </c>
      <c r="O62" s="86">
        <v>0</v>
      </c>
      <c r="P62" s="86">
        <v>0</v>
      </c>
      <c r="Q62" s="86">
        <v>0</v>
      </c>
      <c r="R62" s="86">
        <v>0</v>
      </c>
      <c r="S62" s="86">
        <v>0</v>
      </c>
      <c r="T62" s="86">
        <v>0</v>
      </c>
      <c r="U62" s="193" t="s">
        <v>29</v>
      </c>
      <c r="V62" s="31">
        <v>0</v>
      </c>
      <c r="W62" s="190">
        <f>IF($E61&gt;0,ROUND(((($D61/$E61)*V62)*((1+$B$9)^(RIGHT(W$11,2)-1))),0),0)</f>
        <v>0</v>
      </c>
      <c r="X62" s="86">
        <v>0</v>
      </c>
      <c r="Y62" s="86">
        <v>0</v>
      </c>
      <c r="Z62" s="86">
        <v>0</v>
      </c>
      <c r="AA62" s="86">
        <v>0</v>
      </c>
      <c r="AB62" s="86">
        <v>0</v>
      </c>
      <c r="AC62" s="86">
        <v>0</v>
      </c>
      <c r="AD62" s="86">
        <v>0</v>
      </c>
      <c r="AE62" s="86">
        <v>0</v>
      </c>
      <c r="AF62" s="86">
        <v>0</v>
      </c>
      <c r="AG62" s="86">
        <v>0</v>
      </c>
      <c r="AH62" s="86">
        <v>0</v>
      </c>
      <c r="AI62" s="193" t="s">
        <v>29</v>
      </c>
      <c r="AJ62" s="31">
        <v>0</v>
      </c>
      <c r="AK62" s="190">
        <f>IF($E61&gt;0,ROUND(((($D61/$E61)*AJ62)*((1+$B$9)^(RIGHT(AK$11,2)-1))),0),0)</f>
        <v>0</v>
      </c>
      <c r="AL62" s="86">
        <v>0</v>
      </c>
      <c r="AM62" s="86">
        <v>0</v>
      </c>
      <c r="AN62" s="86">
        <v>0</v>
      </c>
      <c r="AO62" s="86">
        <v>0</v>
      </c>
      <c r="AP62" s="86">
        <v>0</v>
      </c>
      <c r="AQ62" s="86">
        <v>0</v>
      </c>
      <c r="AR62" s="86">
        <v>0</v>
      </c>
      <c r="AS62" s="86">
        <v>0</v>
      </c>
      <c r="AT62" s="86">
        <v>0</v>
      </c>
      <c r="AU62" s="86">
        <v>0</v>
      </c>
      <c r="AV62" s="86">
        <v>0</v>
      </c>
      <c r="AW62" s="193" t="s">
        <v>29</v>
      </c>
      <c r="AX62" s="31">
        <v>0</v>
      </c>
      <c r="AY62" s="190">
        <f>IF($E61&gt;0,ROUND(((($D61/$E61)*AX62)*((1+$B$9)^(RIGHT(AY$11,2)-1))),0),0)</f>
        <v>0</v>
      </c>
      <c r="AZ62" s="86">
        <v>0</v>
      </c>
      <c r="BA62" s="86">
        <v>0</v>
      </c>
      <c r="BB62" s="86">
        <v>0</v>
      </c>
      <c r="BC62" s="86">
        <v>0</v>
      </c>
      <c r="BD62" s="86">
        <v>0</v>
      </c>
      <c r="BE62" s="86">
        <v>0</v>
      </c>
      <c r="BF62" s="86">
        <v>0</v>
      </c>
      <c r="BG62" s="86">
        <v>0</v>
      </c>
      <c r="BH62" s="86">
        <v>0</v>
      </c>
      <c r="BI62" s="86">
        <v>0</v>
      </c>
      <c r="BJ62" s="86">
        <v>0</v>
      </c>
      <c r="BK62" s="193" t="s">
        <v>29</v>
      </c>
      <c r="BL62" s="31">
        <v>0</v>
      </c>
      <c r="BM62" s="190">
        <f>IF($E61&gt;0,ROUND(((($D61/$E61)*BL62)*((1+$B$9)^(RIGHT(BM$11,2)-1))),0),0)</f>
        <v>0</v>
      </c>
      <c r="BN62" s="86">
        <v>0</v>
      </c>
      <c r="BO62" s="86">
        <v>0</v>
      </c>
      <c r="BP62" s="86">
        <v>0</v>
      </c>
      <c r="BQ62" s="86">
        <v>0</v>
      </c>
      <c r="BR62" s="86">
        <v>0</v>
      </c>
      <c r="BS62" s="86">
        <v>0</v>
      </c>
      <c r="BT62" s="86">
        <v>0</v>
      </c>
      <c r="BU62" s="86">
        <v>0</v>
      </c>
      <c r="BV62" s="86">
        <v>0</v>
      </c>
      <c r="BW62" s="86">
        <v>0</v>
      </c>
      <c r="BX62" s="86">
        <v>0</v>
      </c>
      <c r="BY62" s="99">
        <f>SUM(I62,W62,AK62,AY62,BM62)</f>
        <v>0</v>
      </c>
      <c r="BZ62" s="12"/>
      <c r="CA62" s="108">
        <f t="shared" si="42"/>
        <v>0</v>
      </c>
      <c r="CB62" s="99">
        <f t="shared" si="43"/>
        <v>0</v>
      </c>
      <c r="CC62" s="86"/>
      <c r="CD62" s="132">
        <f t="shared" si="44"/>
        <v>0</v>
      </c>
      <c r="CE62" s="132">
        <v>0</v>
      </c>
      <c r="CF62" s="132">
        <v>0</v>
      </c>
      <c r="CG62" s="132">
        <v>0</v>
      </c>
      <c r="CH62" s="132">
        <v>0</v>
      </c>
      <c r="CI62" s="132">
        <v>0</v>
      </c>
      <c r="CJ62" s="132">
        <v>0</v>
      </c>
      <c r="CK62" s="132">
        <v>0</v>
      </c>
      <c r="CL62" s="132">
        <v>0</v>
      </c>
      <c r="CM62" s="132">
        <v>0</v>
      </c>
      <c r="CN62" s="132">
        <v>0</v>
      </c>
      <c r="CO62" s="132">
        <v>0</v>
      </c>
      <c r="CP62" s="132">
        <v>0</v>
      </c>
      <c r="CQ62" s="132">
        <v>0</v>
      </c>
      <c r="CR62" s="132">
        <v>0</v>
      </c>
      <c r="CS62" s="132">
        <v>0</v>
      </c>
      <c r="CT62" s="132">
        <v>0</v>
      </c>
      <c r="CU62" s="132">
        <v>0</v>
      </c>
      <c r="CV62" s="132">
        <v>0</v>
      </c>
      <c r="CW62" s="132">
        <v>0</v>
      </c>
      <c r="CX62" s="132">
        <v>0</v>
      </c>
      <c r="CY62" s="132">
        <v>0</v>
      </c>
      <c r="CZ62" s="132">
        <v>0</v>
      </c>
      <c r="DA62" s="132">
        <v>0</v>
      </c>
      <c r="DB62" s="132">
        <v>0</v>
      </c>
      <c r="DC62" s="132">
        <v>0</v>
      </c>
      <c r="DD62" s="132">
        <v>0</v>
      </c>
      <c r="DE62" s="132">
        <v>0</v>
      </c>
      <c r="DF62" s="132">
        <v>0</v>
      </c>
      <c r="DG62" s="132">
        <v>0</v>
      </c>
    </row>
    <row r="63" spans="1:111" hidden="1" x14ac:dyDescent="0.25">
      <c r="A63" s="107"/>
      <c r="B63" s="87"/>
      <c r="C63" s="86"/>
      <c r="D63" s="86"/>
      <c r="E63" s="88"/>
      <c r="F63" s="41"/>
      <c r="G63" s="30"/>
      <c r="H63" s="31"/>
      <c r="I63" s="190"/>
      <c r="J63" s="86"/>
      <c r="K63" s="86"/>
      <c r="L63" s="86"/>
      <c r="M63" s="86"/>
      <c r="N63" s="86"/>
      <c r="O63" s="86"/>
      <c r="P63" s="86"/>
      <c r="Q63" s="86"/>
      <c r="R63" s="86"/>
      <c r="S63" s="86"/>
      <c r="T63" s="86"/>
      <c r="U63" s="193"/>
      <c r="V63" s="31"/>
      <c r="W63" s="190"/>
      <c r="X63" s="86"/>
      <c r="Y63" s="86"/>
      <c r="Z63" s="86"/>
      <c r="AA63" s="86"/>
      <c r="AB63" s="86"/>
      <c r="AC63" s="86"/>
      <c r="AD63" s="86"/>
      <c r="AE63" s="86"/>
      <c r="AF63" s="86"/>
      <c r="AG63" s="86"/>
      <c r="AH63" s="86"/>
      <c r="AI63" s="193"/>
      <c r="AJ63" s="31"/>
      <c r="AK63" s="190"/>
      <c r="AL63" s="86"/>
      <c r="AM63" s="86"/>
      <c r="AN63" s="86"/>
      <c r="AO63" s="86"/>
      <c r="AP63" s="86"/>
      <c r="AQ63" s="86"/>
      <c r="AR63" s="86"/>
      <c r="AS63" s="86"/>
      <c r="AT63" s="86"/>
      <c r="AU63" s="86"/>
      <c r="AV63" s="86"/>
      <c r="AW63" s="193"/>
      <c r="AX63" s="31"/>
      <c r="AY63" s="190"/>
      <c r="AZ63" s="86"/>
      <c r="BA63" s="86"/>
      <c r="BB63" s="86"/>
      <c r="BC63" s="86"/>
      <c r="BD63" s="86"/>
      <c r="BE63" s="86"/>
      <c r="BF63" s="86"/>
      <c r="BG63" s="86"/>
      <c r="BH63" s="86"/>
      <c r="BI63" s="86"/>
      <c r="BJ63" s="86"/>
      <c r="BK63" s="193"/>
      <c r="BL63" s="31"/>
      <c r="BM63" s="190"/>
      <c r="BN63" s="86"/>
      <c r="BO63" s="86"/>
      <c r="BP63" s="86"/>
      <c r="BQ63" s="86"/>
      <c r="BR63" s="86"/>
      <c r="BS63" s="86"/>
      <c r="BT63" s="86"/>
      <c r="BU63" s="86"/>
      <c r="BV63" s="86"/>
      <c r="BW63" s="86"/>
      <c r="BX63" s="86"/>
      <c r="BY63" s="99"/>
      <c r="BZ63" s="12"/>
      <c r="CA63" s="108"/>
      <c r="CB63" s="99"/>
      <c r="CC63" s="86"/>
      <c r="CD63" s="132"/>
      <c r="CE63" s="132"/>
      <c r="CF63" s="132"/>
      <c r="CG63" s="132"/>
      <c r="CH63" s="132"/>
      <c r="CI63" s="132"/>
      <c r="CJ63" s="132"/>
      <c r="CK63" s="132"/>
      <c r="CL63" s="132"/>
      <c r="CM63" s="132"/>
      <c r="CN63" s="132"/>
      <c r="CO63" s="132"/>
      <c r="CP63" s="132"/>
      <c r="CQ63" s="132"/>
      <c r="CR63" s="132"/>
      <c r="CS63" s="132"/>
      <c r="CT63" s="132"/>
      <c r="CU63" s="132"/>
      <c r="CV63" s="132"/>
      <c r="CW63" s="132"/>
      <c r="CX63" s="132"/>
      <c r="CY63" s="132"/>
      <c r="CZ63" s="132"/>
      <c r="DA63" s="132"/>
      <c r="DB63" s="132"/>
      <c r="DC63" s="132"/>
      <c r="DD63" s="132"/>
      <c r="DE63" s="132"/>
      <c r="DF63" s="132"/>
      <c r="DG63" s="132"/>
    </row>
    <row r="64" spans="1:111" hidden="1" x14ac:dyDescent="0.25">
      <c r="A64" s="107" t="s">
        <v>30</v>
      </c>
      <c r="B64" s="87"/>
      <c r="C64" s="86"/>
      <c r="D64" s="86">
        <v>0</v>
      </c>
      <c r="E64" s="88"/>
      <c r="F64" s="41"/>
      <c r="G64" s="30" t="s">
        <v>28</v>
      </c>
      <c r="H64" s="31">
        <v>0</v>
      </c>
      <c r="I64" s="190">
        <f>IF($E64&gt;0,ROUND(((($D64/$E64)*H64)),0),0)</f>
        <v>0</v>
      </c>
      <c r="J64" s="86">
        <v>0</v>
      </c>
      <c r="K64" s="86">
        <v>0</v>
      </c>
      <c r="L64" s="86">
        <v>0</v>
      </c>
      <c r="M64" s="86">
        <v>0</v>
      </c>
      <c r="N64" s="86">
        <v>0</v>
      </c>
      <c r="O64" s="86">
        <v>0</v>
      </c>
      <c r="P64" s="86">
        <v>0</v>
      </c>
      <c r="Q64" s="86">
        <v>0</v>
      </c>
      <c r="R64" s="86">
        <v>0</v>
      </c>
      <c r="S64" s="86">
        <v>0</v>
      </c>
      <c r="T64" s="86">
        <v>0</v>
      </c>
      <c r="U64" s="193" t="s">
        <v>28</v>
      </c>
      <c r="V64" s="31">
        <v>0</v>
      </c>
      <c r="W64" s="190">
        <f>IF($E64&gt;0,ROUND(((($D64/$E64)*V64)*((1+$B$9)^(RIGHT(W$11,2)-1))),0),0)</f>
        <v>0</v>
      </c>
      <c r="X64" s="86">
        <v>0</v>
      </c>
      <c r="Y64" s="86">
        <v>0</v>
      </c>
      <c r="Z64" s="86">
        <v>0</v>
      </c>
      <c r="AA64" s="86">
        <v>0</v>
      </c>
      <c r="AB64" s="86">
        <v>0</v>
      </c>
      <c r="AC64" s="86">
        <v>0</v>
      </c>
      <c r="AD64" s="86">
        <v>0</v>
      </c>
      <c r="AE64" s="86">
        <v>0</v>
      </c>
      <c r="AF64" s="86">
        <v>0</v>
      </c>
      <c r="AG64" s="86">
        <v>0</v>
      </c>
      <c r="AH64" s="86">
        <v>0</v>
      </c>
      <c r="AI64" s="193" t="s">
        <v>28</v>
      </c>
      <c r="AJ64" s="31">
        <v>0</v>
      </c>
      <c r="AK64" s="190">
        <f>ROUND(($D64*AJ64)*((1+$B$9)^(RIGHT(AK$11,2)-1)),0)</f>
        <v>0</v>
      </c>
      <c r="AL64" s="86">
        <v>0</v>
      </c>
      <c r="AM64" s="86">
        <v>0</v>
      </c>
      <c r="AN64" s="86">
        <v>0</v>
      </c>
      <c r="AO64" s="86">
        <v>0</v>
      </c>
      <c r="AP64" s="86">
        <v>0</v>
      </c>
      <c r="AQ64" s="86">
        <v>0</v>
      </c>
      <c r="AR64" s="86">
        <v>0</v>
      </c>
      <c r="AS64" s="86">
        <v>0</v>
      </c>
      <c r="AT64" s="86">
        <v>0</v>
      </c>
      <c r="AU64" s="86">
        <v>0</v>
      </c>
      <c r="AV64" s="86">
        <v>0</v>
      </c>
      <c r="AW64" s="193" t="s">
        <v>28</v>
      </c>
      <c r="AX64" s="31">
        <v>0</v>
      </c>
      <c r="AY64" s="190">
        <f>IF($E64&gt;0,ROUND(((($D64/$E64)*AX64)*((1+$B$9)^(RIGHT(AY$11,2)-1))),0),0)</f>
        <v>0</v>
      </c>
      <c r="AZ64" s="86">
        <v>0</v>
      </c>
      <c r="BA64" s="86">
        <v>0</v>
      </c>
      <c r="BB64" s="86">
        <v>0</v>
      </c>
      <c r="BC64" s="86">
        <v>0</v>
      </c>
      <c r="BD64" s="86">
        <v>0</v>
      </c>
      <c r="BE64" s="86">
        <v>0</v>
      </c>
      <c r="BF64" s="86">
        <v>0</v>
      </c>
      <c r="BG64" s="86">
        <v>0</v>
      </c>
      <c r="BH64" s="86">
        <v>0</v>
      </c>
      <c r="BI64" s="86">
        <v>0</v>
      </c>
      <c r="BJ64" s="86">
        <v>0</v>
      </c>
      <c r="BK64" s="193" t="s">
        <v>28</v>
      </c>
      <c r="BL64" s="31">
        <v>0</v>
      </c>
      <c r="BM64" s="190">
        <f>IF($E64&gt;0,ROUND(((($D64/$E64)*BL64)*((1+$B$9)^(RIGHT(BM$11,2)-1))),0),0)</f>
        <v>0</v>
      </c>
      <c r="BN64" s="86">
        <v>0</v>
      </c>
      <c r="BO64" s="86">
        <v>0</v>
      </c>
      <c r="BP64" s="86">
        <v>0</v>
      </c>
      <c r="BQ64" s="86">
        <v>0</v>
      </c>
      <c r="BR64" s="86">
        <v>0</v>
      </c>
      <c r="BS64" s="86">
        <v>0</v>
      </c>
      <c r="BT64" s="86">
        <v>0</v>
      </c>
      <c r="BU64" s="86">
        <v>0</v>
      </c>
      <c r="BV64" s="86">
        <v>0</v>
      </c>
      <c r="BW64" s="86">
        <v>0</v>
      </c>
      <c r="BX64" s="86">
        <v>0</v>
      </c>
      <c r="BY64" s="99">
        <f>SUM(I64,W64,AK64,AY64,BM64)</f>
        <v>0</v>
      </c>
      <c r="BZ64" s="12"/>
      <c r="CA64" s="108">
        <f t="shared" ref="CA64:CA65" si="45">SUM(J64,X64,AL64,AZ64,BN64)</f>
        <v>0</v>
      </c>
      <c r="CB64" s="99">
        <f t="shared" ref="CB64:CB65" si="46">SUM(K64:T64,Y64:AH64,AM64:AV64,BA64:BJ64,BO64:BX64)</f>
        <v>0</v>
      </c>
      <c r="CC64" s="86"/>
      <c r="CD64" s="132">
        <f t="shared" ref="CD64:CD65" si="47">BY64-SUM(CE64:DG64)</f>
        <v>0</v>
      </c>
      <c r="CE64" s="132">
        <v>0</v>
      </c>
      <c r="CF64" s="132">
        <v>0</v>
      </c>
      <c r="CG64" s="132">
        <v>0</v>
      </c>
      <c r="CH64" s="132">
        <v>0</v>
      </c>
      <c r="CI64" s="132">
        <v>0</v>
      </c>
      <c r="CJ64" s="132">
        <v>0</v>
      </c>
      <c r="CK64" s="132">
        <v>0</v>
      </c>
      <c r="CL64" s="132">
        <v>0</v>
      </c>
      <c r="CM64" s="132">
        <v>0</v>
      </c>
      <c r="CN64" s="132">
        <v>0</v>
      </c>
      <c r="CO64" s="132">
        <v>0</v>
      </c>
      <c r="CP64" s="132">
        <v>0</v>
      </c>
      <c r="CQ64" s="132">
        <v>0</v>
      </c>
      <c r="CR64" s="132">
        <v>0</v>
      </c>
      <c r="CS64" s="132">
        <v>0</v>
      </c>
      <c r="CT64" s="132">
        <v>0</v>
      </c>
      <c r="CU64" s="132">
        <v>0</v>
      </c>
      <c r="CV64" s="132">
        <v>0</v>
      </c>
      <c r="CW64" s="132">
        <v>0</v>
      </c>
      <c r="CX64" s="132">
        <v>0</v>
      </c>
      <c r="CY64" s="132">
        <v>0</v>
      </c>
      <c r="CZ64" s="132">
        <v>0</v>
      </c>
      <c r="DA64" s="132">
        <v>0</v>
      </c>
      <c r="DB64" s="132">
        <v>0</v>
      </c>
      <c r="DC64" s="132">
        <v>0</v>
      </c>
      <c r="DD64" s="132">
        <v>0</v>
      </c>
      <c r="DE64" s="132">
        <v>0</v>
      </c>
      <c r="DF64" s="132">
        <v>0</v>
      </c>
      <c r="DG64" s="132">
        <v>0</v>
      </c>
    </row>
    <row r="65" spans="1:111" hidden="1" x14ac:dyDescent="0.25">
      <c r="A65" s="107"/>
      <c r="B65" s="87"/>
      <c r="C65" s="86"/>
      <c r="D65" s="86"/>
      <c r="E65" s="88"/>
      <c r="F65" s="41"/>
      <c r="G65" s="30" t="s">
        <v>29</v>
      </c>
      <c r="H65" s="31">
        <v>0</v>
      </c>
      <c r="I65" s="190">
        <f>IF($E64&gt;0,ROUND(((($D64/$E64)*H65)),0),0)</f>
        <v>0</v>
      </c>
      <c r="J65" s="86">
        <v>0</v>
      </c>
      <c r="K65" s="86">
        <v>0</v>
      </c>
      <c r="L65" s="86">
        <v>0</v>
      </c>
      <c r="M65" s="86">
        <v>0</v>
      </c>
      <c r="N65" s="86">
        <v>0</v>
      </c>
      <c r="O65" s="86">
        <v>0</v>
      </c>
      <c r="P65" s="86">
        <v>0</v>
      </c>
      <c r="Q65" s="86">
        <v>0</v>
      </c>
      <c r="R65" s="86">
        <v>0</v>
      </c>
      <c r="S65" s="86">
        <v>0</v>
      </c>
      <c r="T65" s="86">
        <v>0</v>
      </c>
      <c r="U65" s="193" t="s">
        <v>29</v>
      </c>
      <c r="V65" s="31">
        <v>0</v>
      </c>
      <c r="W65" s="190">
        <f>IF($E64&gt;0,ROUND(((($D64/$E64)*V65)*((1+$B$9)^(RIGHT(W$11,2)-1))),0),0)</f>
        <v>0</v>
      </c>
      <c r="X65" s="86">
        <v>0</v>
      </c>
      <c r="Y65" s="86">
        <v>0</v>
      </c>
      <c r="Z65" s="86">
        <v>0</v>
      </c>
      <c r="AA65" s="86">
        <v>0</v>
      </c>
      <c r="AB65" s="86">
        <v>0</v>
      </c>
      <c r="AC65" s="86">
        <v>0</v>
      </c>
      <c r="AD65" s="86">
        <v>0</v>
      </c>
      <c r="AE65" s="86">
        <v>0</v>
      </c>
      <c r="AF65" s="86">
        <v>0</v>
      </c>
      <c r="AG65" s="86">
        <v>0</v>
      </c>
      <c r="AH65" s="86">
        <v>0</v>
      </c>
      <c r="AI65" s="193" t="s">
        <v>29</v>
      </c>
      <c r="AJ65" s="31">
        <v>0</v>
      </c>
      <c r="AK65" s="190">
        <f>IF($E64&gt;0,ROUND(((($D64/$E64)*AJ65)*((1+$B$9)^(RIGHT(AK$11,2)-1))),0),0)</f>
        <v>0</v>
      </c>
      <c r="AL65" s="86">
        <v>0</v>
      </c>
      <c r="AM65" s="86">
        <v>0</v>
      </c>
      <c r="AN65" s="86">
        <v>0</v>
      </c>
      <c r="AO65" s="86">
        <v>0</v>
      </c>
      <c r="AP65" s="86">
        <v>0</v>
      </c>
      <c r="AQ65" s="86">
        <v>0</v>
      </c>
      <c r="AR65" s="86">
        <v>0</v>
      </c>
      <c r="AS65" s="86">
        <v>0</v>
      </c>
      <c r="AT65" s="86">
        <v>0</v>
      </c>
      <c r="AU65" s="86">
        <v>0</v>
      </c>
      <c r="AV65" s="86">
        <v>0</v>
      </c>
      <c r="AW65" s="193" t="s">
        <v>29</v>
      </c>
      <c r="AX65" s="31">
        <v>0</v>
      </c>
      <c r="AY65" s="190">
        <f>IF($E64&gt;0,ROUND(((($D64/$E64)*AX65)*((1+$B$9)^(RIGHT(AY$11,2)-1))),0),0)</f>
        <v>0</v>
      </c>
      <c r="AZ65" s="86">
        <v>0</v>
      </c>
      <c r="BA65" s="86">
        <v>0</v>
      </c>
      <c r="BB65" s="86">
        <v>0</v>
      </c>
      <c r="BC65" s="86">
        <v>0</v>
      </c>
      <c r="BD65" s="86">
        <v>0</v>
      </c>
      <c r="BE65" s="86">
        <v>0</v>
      </c>
      <c r="BF65" s="86">
        <v>0</v>
      </c>
      <c r="BG65" s="86">
        <v>0</v>
      </c>
      <c r="BH65" s="86">
        <v>0</v>
      </c>
      <c r="BI65" s="86">
        <v>0</v>
      </c>
      <c r="BJ65" s="86">
        <v>0</v>
      </c>
      <c r="BK65" s="193" t="s">
        <v>29</v>
      </c>
      <c r="BL65" s="31">
        <v>0</v>
      </c>
      <c r="BM65" s="190">
        <f>IF($E64&gt;0,ROUND(((($D64/$E64)*BL65)*((1+$B$9)^(RIGHT(BM$11,2)-1))),0),0)</f>
        <v>0</v>
      </c>
      <c r="BN65" s="86">
        <v>0</v>
      </c>
      <c r="BO65" s="86">
        <v>0</v>
      </c>
      <c r="BP65" s="86">
        <v>0</v>
      </c>
      <c r="BQ65" s="86">
        <v>0</v>
      </c>
      <c r="BR65" s="86">
        <v>0</v>
      </c>
      <c r="BS65" s="86">
        <v>0</v>
      </c>
      <c r="BT65" s="86">
        <v>0</v>
      </c>
      <c r="BU65" s="86">
        <v>0</v>
      </c>
      <c r="BV65" s="86">
        <v>0</v>
      </c>
      <c r="BW65" s="86">
        <v>0</v>
      </c>
      <c r="BX65" s="86">
        <v>0</v>
      </c>
      <c r="BY65" s="99">
        <f>SUM(I65,W65,AK65,AY65,BM65)</f>
        <v>0</v>
      </c>
      <c r="BZ65" s="12"/>
      <c r="CA65" s="108">
        <f t="shared" si="45"/>
        <v>0</v>
      </c>
      <c r="CB65" s="99">
        <f t="shared" si="46"/>
        <v>0</v>
      </c>
      <c r="CC65" s="86"/>
      <c r="CD65" s="132">
        <f t="shared" si="47"/>
        <v>0</v>
      </c>
      <c r="CE65" s="132">
        <v>0</v>
      </c>
      <c r="CF65" s="132">
        <v>0</v>
      </c>
      <c r="CG65" s="132">
        <v>0</v>
      </c>
      <c r="CH65" s="132">
        <v>0</v>
      </c>
      <c r="CI65" s="132">
        <v>0</v>
      </c>
      <c r="CJ65" s="132">
        <v>0</v>
      </c>
      <c r="CK65" s="132">
        <v>0</v>
      </c>
      <c r="CL65" s="132">
        <v>0</v>
      </c>
      <c r="CM65" s="132">
        <v>0</v>
      </c>
      <c r="CN65" s="132">
        <v>0</v>
      </c>
      <c r="CO65" s="132">
        <v>0</v>
      </c>
      <c r="CP65" s="132">
        <v>0</v>
      </c>
      <c r="CQ65" s="132">
        <v>0</v>
      </c>
      <c r="CR65" s="132">
        <v>0</v>
      </c>
      <c r="CS65" s="132">
        <v>0</v>
      </c>
      <c r="CT65" s="132">
        <v>0</v>
      </c>
      <c r="CU65" s="132">
        <v>0</v>
      </c>
      <c r="CV65" s="132">
        <v>0</v>
      </c>
      <c r="CW65" s="132">
        <v>0</v>
      </c>
      <c r="CX65" s="132">
        <v>0</v>
      </c>
      <c r="CY65" s="132">
        <v>0</v>
      </c>
      <c r="CZ65" s="132">
        <v>0</v>
      </c>
      <c r="DA65" s="132">
        <v>0</v>
      </c>
      <c r="DB65" s="132">
        <v>0</v>
      </c>
      <c r="DC65" s="132">
        <v>0</v>
      </c>
      <c r="DD65" s="132">
        <v>0</v>
      </c>
      <c r="DE65" s="132">
        <v>0</v>
      </c>
      <c r="DF65" s="132">
        <v>0</v>
      </c>
      <c r="DG65" s="132">
        <v>0</v>
      </c>
    </row>
    <row r="66" spans="1:111" hidden="1" x14ac:dyDescent="0.25">
      <c r="A66" s="107"/>
      <c r="B66" s="87"/>
      <c r="C66" s="86"/>
      <c r="D66" s="86"/>
      <c r="E66" s="88"/>
      <c r="F66" s="41"/>
      <c r="G66" s="30"/>
      <c r="H66" s="31"/>
      <c r="I66" s="190"/>
      <c r="J66" s="86"/>
      <c r="K66" s="86"/>
      <c r="L66" s="86"/>
      <c r="M66" s="86"/>
      <c r="N66" s="86"/>
      <c r="O66" s="86"/>
      <c r="P66" s="86"/>
      <c r="Q66" s="86"/>
      <c r="R66" s="86"/>
      <c r="S66" s="86"/>
      <c r="T66" s="86"/>
      <c r="U66" s="193"/>
      <c r="V66" s="31"/>
      <c r="W66" s="190"/>
      <c r="X66" s="86"/>
      <c r="Y66" s="86"/>
      <c r="Z66" s="86"/>
      <c r="AA66" s="86"/>
      <c r="AB66" s="86"/>
      <c r="AC66" s="86"/>
      <c r="AD66" s="86"/>
      <c r="AE66" s="86"/>
      <c r="AF66" s="86"/>
      <c r="AG66" s="86"/>
      <c r="AH66" s="86"/>
      <c r="AI66" s="193"/>
      <c r="AJ66" s="31"/>
      <c r="AK66" s="190"/>
      <c r="AL66" s="86"/>
      <c r="AM66" s="86"/>
      <c r="AN66" s="86"/>
      <c r="AO66" s="86"/>
      <c r="AP66" s="86"/>
      <c r="AQ66" s="86"/>
      <c r="AR66" s="86"/>
      <c r="AS66" s="86"/>
      <c r="AT66" s="86"/>
      <c r="AU66" s="86"/>
      <c r="AV66" s="86"/>
      <c r="AW66" s="193"/>
      <c r="AX66" s="31"/>
      <c r="AY66" s="190"/>
      <c r="AZ66" s="86"/>
      <c r="BA66" s="86"/>
      <c r="BB66" s="86"/>
      <c r="BC66" s="86"/>
      <c r="BD66" s="86"/>
      <c r="BE66" s="86"/>
      <c r="BF66" s="86"/>
      <c r="BG66" s="86"/>
      <c r="BH66" s="86"/>
      <c r="BI66" s="86"/>
      <c r="BJ66" s="86"/>
      <c r="BK66" s="193"/>
      <c r="BL66" s="31"/>
      <c r="BM66" s="190"/>
      <c r="BN66" s="86"/>
      <c r="BO66" s="86"/>
      <c r="BP66" s="86"/>
      <c r="BQ66" s="86"/>
      <c r="BR66" s="86"/>
      <c r="BS66" s="86"/>
      <c r="BT66" s="86"/>
      <c r="BU66" s="86"/>
      <c r="BV66" s="86"/>
      <c r="BW66" s="86"/>
      <c r="BX66" s="86"/>
      <c r="BY66" s="99"/>
      <c r="BZ66" s="12"/>
      <c r="CA66" s="108"/>
      <c r="CB66" s="99"/>
      <c r="CC66" s="86"/>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row>
    <row r="67" spans="1:111" hidden="1" x14ac:dyDescent="0.25">
      <c r="A67" s="107" t="s">
        <v>30</v>
      </c>
      <c r="B67" s="87"/>
      <c r="C67" s="86"/>
      <c r="D67" s="86">
        <v>0</v>
      </c>
      <c r="E67" s="88"/>
      <c r="F67" s="41"/>
      <c r="G67" s="30" t="s">
        <v>28</v>
      </c>
      <c r="H67" s="31">
        <v>0</v>
      </c>
      <c r="I67" s="190">
        <f>IF($E67&gt;0,ROUND(((($D67/$E67)*H67)),0),0)</f>
        <v>0</v>
      </c>
      <c r="J67" s="86">
        <v>0</v>
      </c>
      <c r="K67" s="86">
        <v>0</v>
      </c>
      <c r="L67" s="86">
        <v>0</v>
      </c>
      <c r="M67" s="86">
        <v>0</v>
      </c>
      <c r="N67" s="86">
        <v>0</v>
      </c>
      <c r="O67" s="86">
        <v>0</v>
      </c>
      <c r="P67" s="86">
        <v>0</v>
      </c>
      <c r="Q67" s="86">
        <v>0</v>
      </c>
      <c r="R67" s="86">
        <v>0</v>
      </c>
      <c r="S67" s="86">
        <v>0</v>
      </c>
      <c r="T67" s="86">
        <v>0</v>
      </c>
      <c r="U67" s="193" t="s">
        <v>28</v>
      </c>
      <c r="V67" s="31">
        <v>0</v>
      </c>
      <c r="W67" s="190">
        <f>IF($E67&gt;0,ROUND(((($D67/$E67)*V67)*((1+$B$9)^(RIGHT(W$11,2)-1))),0),0)</f>
        <v>0</v>
      </c>
      <c r="X67" s="86">
        <v>0</v>
      </c>
      <c r="Y67" s="86">
        <v>0</v>
      </c>
      <c r="Z67" s="86">
        <v>0</v>
      </c>
      <c r="AA67" s="86">
        <v>0</v>
      </c>
      <c r="AB67" s="86">
        <v>0</v>
      </c>
      <c r="AC67" s="86">
        <v>0</v>
      </c>
      <c r="AD67" s="86">
        <v>0</v>
      </c>
      <c r="AE67" s="86">
        <v>0</v>
      </c>
      <c r="AF67" s="86">
        <v>0</v>
      </c>
      <c r="AG67" s="86">
        <v>0</v>
      </c>
      <c r="AH67" s="86">
        <v>0</v>
      </c>
      <c r="AI67" s="193" t="s">
        <v>28</v>
      </c>
      <c r="AJ67" s="31">
        <v>0</v>
      </c>
      <c r="AK67" s="190">
        <f>ROUND(($D67*AJ67)*((1+$B$9)^(RIGHT(AK$11,2)-1)),0)</f>
        <v>0</v>
      </c>
      <c r="AL67" s="86">
        <v>0</v>
      </c>
      <c r="AM67" s="86">
        <v>0</v>
      </c>
      <c r="AN67" s="86">
        <v>0</v>
      </c>
      <c r="AO67" s="86">
        <v>0</v>
      </c>
      <c r="AP67" s="86">
        <v>0</v>
      </c>
      <c r="AQ67" s="86">
        <v>0</v>
      </c>
      <c r="AR67" s="86">
        <v>0</v>
      </c>
      <c r="AS67" s="86">
        <v>0</v>
      </c>
      <c r="AT67" s="86">
        <v>0</v>
      </c>
      <c r="AU67" s="86">
        <v>0</v>
      </c>
      <c r="AV67" s="86">
        <v>0</v>
      </c>
      <c r="AW67" s="193" t="s">
        <v>28</v>
      </c>
      <c r="AX67" s="31">
        <v>0</v>
      </c>
      <c r="AY67" s="190">
        <f>IF($E67&gt;0,ROUND(((($D67/$E67)*AX67)*((1+$B$9)^(RIGHT(AY$11,2)-1))),0),0)</f>
        <v>0</v>
      </c>
      <c r="AZ67" s="86">
        <v>0</v>
      </c>
      <c r="BA67" s="86">
        <v>0</v>
      </c>
      <c r="BB67" s="86">
        <v>0</v>
      </c>
      <c r="BC67" s="86">
        <v>0</v>
      </c>
      <c r="BD67" s="86">
        <v>0</v>
      </c>
      <c r="BE67" s="86">
        <v>0</v>
      </c>
      <c r="BF67" s="86">
        <v>0</v>
      </c>
      <c r="BG67" s="86">
        <v>0</v>
      </c>
      <c r="BH67" s="86">
        <v>0</v>
      </c>
      <c r="BI67" s="86">
        <v>0</v>
      </c>
      <c r="BJ67" s="86">
        <v>0</v>
      </c>
      <c r="BK67" s="193" t="s">
        <v>28</v>
      </c>
      <c r="BL67" s="31">
        <v>0</v>
      </c>
      <c r="BM67" s="190">
        <f>IF($E67&gt;0,ROUND(((($D67/$E67)*BL67)*((1+$B$9)^(RIGHT(BM$11,2)-1))),0),0)</f>
        <v>0</v>
      </c>
      <c r="BN67" s="86">
        <v>0</v>
      </c>
      <c r="BO67" s="86">
        <v>0</v>
      </c>
      <c r="BP67" s="86">
        <v>0</v>
      </c>
      <c r="BQ67" s="86">
        <v>0</v>
      </c>
      <c r="BR67" s="86">
        <v>0</v>
      </c>
      <c r="BS67" s="86">
        <v>0</v>
      </c>
      <c r="BT67" s="86">
        <v>0</v>
      </c>
      <c r="BU67" s="86">
        <v>0</v>
      </c>
      <c r="BV67" s="86">
        <v>0</v>
      </c>
      <c r="BW67" s="86">
        <v>0</v>
      </c>
      <c r="BX67" s="86">
        <v>0</v>
      </c>
      <c r="BY67" s="99">
        <f>SUM(I67,W67,AK67,AY67,BM67)</f>
        <v>0</v>
      </c>
      <c r="BZ67" s="12"/>
      <c r="CA67" s="108">
        <f t="shared" ref="CA67:CA68" si="48">SUM(J67,X67,AL67,AZ67,BN67)</f>
        <v>0</v>
      </c>
      <c r="CB67" s="99">
        <f t="shared" ref="CB67:CB68" si="49">SUM(K67:T67,Y67:AH67,AM67:AV67,BA67:BJ67,BO67:BX67)</f>
        <v>0</v>
      </c>
      <c r="CC67" s="86"/>
      <c r="CD67" s="132">
        <f t="shared" ref="CD67:CD68" si="50">BY67-SUM(CE67:DG67)</f>
        <v>0</v>
      </c>
      <c r="CE67" s="132">
        <v>0</v>
      </c>
      <c r="CF67" s="132">
        <v>0</v>
      </c>
      <c r="CG67" s="132">
        <v>0</v>
      </c>
      <c r="CH67" s="132">
        <v>0</v>
      </c>
      <c r="CI67" s="132">
        <v>0</v>
      </c>
      <c r="CJ67" s="132">
        <v>0</v>
      </c>
      <c r="CK67" s="132">
        <v>0</v>
      </c>
      <c r="CL67" s="132">
        <v>0</v>
      </c>
      <c r="CM67" s="132">
        <v>0</v>
      </c>
      <c r="CN67" s="132">
        <v>0</v>
      </c>
      <c r="CO67" s="132">
        <v>0</v>
      </c>
      <c r="CP67" s="132">
        <v>0</v>
      </c>
      <c r="CQ67" s="132">
        <v>0</v>
      </c>
      <c r="CR67" s="132">
        <v>0</v>
      </c>
      <c r="CS67" s="132">
        <v>0</v>
      </c>
      <c r="CT67" s="132">
        <v>0</v>
      </c>
      <c r="CU67" s="132">
        <v>0</v>
      </c>
      <c r="CV67" s="132">
        <v>0</v>
      </c>
      <c r="CW67" s="132">
        <v>0</v>
      </c>
      <c r="CX67" s="132">
        <v>0</v>
      </c>
      <c r="CY67" s="132">
        <v>0</v>
      </c>
      <c r="CZ67" s="132">
        <v>0</v>
      </c>
      <c r="DA67" s="132">
        <v>0</v>
      </c>
      <c r="DB67" s="132">
        <v>0</v>
      </c>
      <c r="DC67" s="132">
        <v>0</v>
      </c>
      <c r="DD67" s="132">
        <v>0</v>
      </c>
      <c r="DE67" s="132">
        <v>0</v>
      </c>
      <c r="DF67" s="132">
        <v>0</v>
      </c>
      <c r="DG67" s="132">
        <v>0</v>
      </c>
    </row>
    <row r="68" spans="1:111" hidden="1" x14ac:dyDescent="0.25">
      <c r="A68" s="107"/>
      <c r="B68" s="87"/>
      <c r="C68" s="86"/>
      <c r="D68" s="86"/>
      <c r="E68" s="88"/>
      <c r="F68" s="41"/>
      <c r="G68" s="30" t="s">
        <v>29</v>
      </c>
      <c r="H68" s="31">
        <v>0</v>
      </c>
      <c r="I68" s="190">
        <f>IF($E67&gt;0,ROUND(((($D67/$E67)*H68)),0),0)</f>
        <v>0</v>
      </c>
      <c r="J68" s="86">
        <v>0</v>
      </c>
      <c r="K68" s="86">
        <v>0</v>
      </c>
      <c r="L68" s="86">
        <v>0</v>
      </c>
      <c r="M68" s="86">
        <v>0</v>
      </c>
      <c r="N68" s="86">
        <v>0</v>
      </c>
      <c r="O68" s="86">
        <v>0</v>
      </c>
      <c r="P68" s="86">
        <v>0</v>
      </c>
      <c r="Q68" s="86">
        <v>0</v>
      </c>
      <c r="R68" s="86">
        <v>0</v>
      </c>
      <c r="S68" s="86">
        <v>0</v>
      </c>
      <c r="T68" s="86">
        <v>0</v>
      </c>
      <c r="U68" s="193" t="s">
        <v>29</v>
      </c>
      <c r="V68" s="31">
        <v>0</v>
      </c>
      <c r="W68" s="190">
        <f>IF($E67&gt;0,ROUND(((($D67/$E67)*V68)*((1+$B$9)^(RIGHT(W$11,2)-1))),0),0)</f>
        <v>0</v>
      </c>
      <c r="X68" s="86">
        <v>0</v>
      </c>
      <c r="Y68" s="86">
        <v>0</v>
      </c>
      <c r="Z68" s="86">
        <v>0</v>
      </c>
      <c r="AA68" s="86">
        <v>0</v>
      </c>
      <c r="AB68" s="86">
        <v>0</v>
      </c>
      <c r="AC68" s="86">
        <v>0</v>
      </c>
      <c r="AD68" s="86">
        <v>0</v>
      </c>
      <c r="AE68" s="86">
        <v>0</v>
      </c>
      <c r="AF68" s="86">
        <v>0</v>
      </c>
      <c r="AG68" s="86">
        <v>0</v>
      </c>
      <c r="AH68" s="86">
        <v>0</v>
      </c>
      <c r="AI68" s="193" t="s">
        <v>29</v>
      </c>
      <c r="AJ68" s="31">
        <v>0</v>
      </c>
      <c r="AK68" s="190">
        <f>IF($E67&gt;0,ROUND(((($D67/$E67)*AJ68)*((1+$B$9)^(RIGHT(AK$11,2)-1))),0),0)</f>
        <v>0</v>
      </c>
      <c r="AL68" s="86">
        <v>0</v>
      </c>
      <c r="AM68" s="86">
        <v>0</v>
      </c>
      <c r="AN68" s="86">
        <v>0</v>
      </c>
      <c r="AO68" s="86">
        <v>0</v>
      </c>
      <c r="AP68" s="86">
        <v>0</v>
      </c>
      <c r="AQ68" s="86">
        <v>0</v>
      </c>
      <c r="AR68" s="86">
        <v>0</v>
      </c>
      <c r="AS68" s="86">
        <v>0</v>
      </c>
      <c r="AT68" s="86">
        <v>0</v>
      </c>
      <c r="AU68" s="86">
        <v>0</v>
      </c>
      <c r="AV68" s="86">
        <v>0</v>
      </c>
      <c r="AW68" s="193" t="s">
        <v>29</v>
      </c>
      <c r="AX68" s="31">
        <v>0</v>
      </c>
      <c r="AY68" s="190">
        <f>IF($E67&gt;0,ROUND(((($D67/$E67)*AX68)*((1+$B$9)^(RIGHT(AY$11,2)-1))),0),0)</f>
        <v>0</v>
      </c>
      <c r="AZ68" s="86">
        <v>0</v>
      </c>
      <c r="BA68" s="86">
        <v>0</v>
      </c>
      <c r="BB68" s="86">
        <v>0</v>
      </c>
      <c r="BC68" s="86">
        <v>0</v>
      </c>
      <c r="BD68" s="86">
        <v>0</v>
      </c>
      <c r="BE68" s="86">
        <v>0</v>
      </c>
      <c r="BF68" s="86">
        <v>0</v>
      </c>
      <c r="BG68" s="86">
        <v>0</v>
      </c>
      <c r="BH68" s="86">
        <v>0</v>
      </c>
      <c r="BI68" s="86">
        <v>0</v>
      </c>
      <c r="BJ68" s="86">
        <v>0</v>
      </c>
      <c r="BK68" s="193" t="s">
        <v>29</v>
      </c>
      <c r="BL68" s="31">
        <v>0</v>
      </c>
      <c r="BM68" s="190">
        <f>IF($E67&gt;0,ROUND(((($D67/$E67)*BL68)*((1+$B$9)^(RIGHT(BM$11,2)-1))),0),0)</f>
        <v>0</v>
      </c>
      <c r="BN68" s="86">
        <v>0</v>
      </c>
      <c r="BO68" s="86">
        <v>0</v>
      </c>
      <c r="BP68" s="86">
        <v>0</v>
      </c>
      <c r="BQ68" s="86">
        <v>0</v>
      </c>
      <c r="BR68" s="86">
        <v>0</v>
      </c>
      <c r="BS68" s="86">
        <v>0</v>
      </c>
      <c r="BT68" s="86">
        <v>0</v>
      </c>
      <c r="BU68" s="86">
        <v>0</v>
      </c>
      <c r="BV68" s="86">
        <v>0</v>
      </c>
      <c r="BW68" s="86">
        <v>0</v>
      </c>
      <c r="BX68" s="86">
        <v>0</v>
      </c>
      <c r="BY68" s="99">
        <f>SUM(I68,W68,AK68,AY68,BM68)</f>
        <v>0</v>
      </c>
      <c r="BZ68" s="12"/>
      <c r="CA68" s="108">
        <f t="shared" si="48"/>
        <v>0</v>
      </c>
      <c r="CB68" s="99">
        <f t="shared" si="49"/>
        <v>0</v>
      </c>
      <c r="CC68" s="86"/>
      <c r="CD68" s="132">
        <f t="shared" si="50"/>
        <v>0</v>
      </c>
      <c r="CE68" s="132">
        <v>0</v>
      </c>
      <c r="CF68" s="132">
        <v>0</v>
      </c>
      <c r="CG68" s="132">
        <v>0</v>
      </c>
      <c r="CH68" s="132">
        <v>0</v>
      </c>
      <c r="CI68" s="132">
        <v>0</v>
      </c>
      <c r="CJ68" s="132">
        <v>0</v>
      </c>
      <c r="CK68" s="132">
        <v>0</v>
      </c>
      <c r="CL68" s="132">
        <v>0</v>
      </c>
      <c r="CM68" s="132">
        <v>0</v>
      </c>
      <c r="CN68" s="132">
        <v>0</v>
      </c>
      <c r="CO68" s="132">
        <v>0</v>
      </c>
      <c r="CP68" s="132">
        <v>0</v>
      </c>
      <c r="CQ68" s="132">
        <v>0</v>
      </c>
      <c r="CR68" s="132">
        <v>0</v>
      </c>
      <c r="CS68" s="132">
        <v>0</v>
      </c>
      <c r="CT68" s="132">
        <v>0</v>
      </c>
      <c r="CU68" s="132">
        <v>0</v>
      </c>
      <c r="CV68" s="132">
        <v>0</v>
      </c>
      <c r="CW68" s="132">
        <v>0</v>
      </c>
      <c r="CX68" s="132">
        <v>0</v>
      </c>
      <c r="CY68" s="132">
        <v>0</v>
      </c>
      <c r="CZ68" s="132">
        <v>0</v>
      </c>
      <c r="DA68" s="132">
        <v>0</v>
      </c>
      <c r="DB68" s="132">
        <v>0</v>
      </c>
      <c r="DC68" s="132">
        <v>0</v>
      </c>
      <c r="DD68" s="132">
        <v>0</v>
      </c>
      <c r="DE68" s="132">
        <v>0</v>
      </c>
      <c r="DF68" s="132">
        <v>0</v>
      </c>
      <c r="DG68" s="132">
        <v>0</v>
      </c>
    </row>
    <row r="69" spans="1:111" hidden="1" x14ac:dyDescent="0.25">
      <c r="A69" s="107"/>
      <c r="B69" s="87"/>
      <c r="C69" s="86"/>
      <c r="D69" s="86"/>
      <c r="E69" s="88"/>
      <c r="F69" s="41"/>
      <c r="G69" s="30"/>
      <c r="H69" s="31"/>
      <c r="I69" s="190"/>
      <c r="J69" s="86"/>
      <c r="K69" s="86"/>
      <c r="L69" s="86"/>
      <c r="M69" s="86"/>
      <c r="N69" s="86"/>
      <c r="O69" s="86"/>
      <c r="P69" s="86"/>
      <c r="Q69" s="86"/>
      <c r="R69" s="86"/>
      <c r="S69" s="86"/>
      <c r="T69" s="86"/>
      <c r="U69" s="193"/>
      <c r="V69" s="31"/>
      <c r="W69" s="190"/>
      <c r="X69" s="86"/>
      <c r="Y69" s="86"/>
      <c r="Z69" s="86"/>
      <c r="AA69" s="86"/>
      <c r="AB69" s="86"/>
      <c r="AC69" s="86"/>
      <c r="AD69" s="86"/>
      <c r="AE69" s="86"/>
      <c r="AF69" s="86"/>
      <c r="AG69" s="86"/>
      <c r="AH69" s="86"/>
      <c r="AI69" s="193"/>
      <c r="AJ69" s="31"/>
      <c r="AK69" s="190"/>
      <c r="AL69" s="86"/>
      <c r="AM69" s="86"/>
      <c r="AN69" s="86"/>
      <c r="AO69" s="86"/>
      <c r="AP69" s="86"/>
      <c r="AQ69" s="86"/>
      <c r="AR69" s="86"/>
      <c r="AS69" s="86"/>
      <c r="AT69" s="86"/>
      <c r="AU69" s="86"/>
      <c r="AV69" s="86"/>
      <c r="AW69" s="193"/>
      <c r="AX69" s="31"/>
      <c r="AY69" s="190"/>
      <c r="AZ69" s="86"/>
      <c r="BA69" s="86"/>
      <c r="BB69" s="86"/>
      <c r="BC69" s="86"/>
      <c r="BD69" s="86"/>
      <c r="BE69" s="86"/>
      <c r="BF69" s="86"/>
      <c r="BG69" s="86"/>
      <c r="BH69" s="86"/>
      <c r="BI69" s="86"/>
      <c r="BJ69" s="86"/>
      <c r="BK69" s="193"/>
      <c r="BL69" s="31"/>
      <c r="BM69" s="190"/>
      <c r="BN69" s="86"/>
      <c r="BO69" s="86"/>
      <c r="BP69" s="86"/>
      <c r="BQ69" s="86"/>
      <c r="BR69" s="86"/>
      <c r="BS69" s="86"/>
      <c r="BT69" s="86"/>
      <c r="BU69" s="86"/>
      <c r="BV69" s="86"/>
      <c r="BW69" s="86"/>
      <c r="BX69" s="86"/>
      <c r="BY69" s="99"/>
      <c r="BZ69" s="12"/>
      <c r="CA69" s="108"/>
      <c r="CB69" s="99"/>
      <c r="CC69" s="86"/>
      <c r="CD69" s="132"/>
      <c r="CE69" s="132"/>
      <c r="CF69" s="132"/>
      <c r="CG69" s="132"/>
      <c r="CH69" s="132"/>
      <c r="CI69" s="132"/>
      <c r="CJ69" s="132"/>
      <c r="CK69" s="132"/>
      <c r="CL69" s="132"/>
      <c r="CM69" s="132"/>
      <c r="CN69" s="132"/>
      <c r="CO69" s="132"/>
      <c r="CP69" s="132"/>
      <c r="CQ69" s="132"/>
      <c r="CR69" s="132"/>
      <c r="CS69" s="132"/>
      <c r="CT69" s="132"/>
      <c r="CU69" s="132"/>
      <c r="CV69" s="132"/>
      <c r="CW69" s="132"/>
      <c r="CX69" s="132"/>
      <c r="CY69" s="132"/>
      <c r="CZ69" s="132"/>
      <c r="DA69" s="132"/>
      <c r="DB69" s="132"/>
      <c r="DC69" s="132"/>
      <c r="DD69" s="132"/>
      <c r="DE69" s="132"/>
      <c r="DF69" s="132"/>
      <c r="DG69" s="132"/>
    </row>
    <row r="70" spans="1:111" hidden="1" x14ac:dyDescent="0.25">
      <c r="A70" s="107" t="s">
        <v>30</v>
      </c>
      <c r="B70" s="87"/>
      <c r="C70" s="86"/>
      <c r="D70" s="86">
        <v>0</v>
      </c>
      <c r="E70" s="88"/>
      <c r="F70" s="41"/>
      <c r="G70" s="30" t="s">
        <v>28</v>
      </c>
      <c r="H70" s="31">
        <v>0</v>
      </c>
      <c r="I70" s="190">
        <f>IF($E70&gt;0,ROUND(((($D70/$E70)*H70)),0),0)</f>
        <v>0</v>
      </c>
      <c r="J70" s="86">
        <v>0</v>
      </c>
      <c r="K70" s="86">
        <v>0</v>
      </c>
      <c r="L70" s="86">
        <v>0</v>
      </c>
      <c r="M70" s="86">
        <v>0</v>
      </c>
      <c r="N70" s="86">
        <v>0</v>
      </c>
      <c r="O70" s="86">
        <v>0</v>
      </c>
      <c r="P70" s="86">
        <v>0</v>
      </c>
      <c r="Q70" s="86">
        <v>0</v>
      </c>
      <c r="R70" s="86">
        <v>0</v>
      </c>
      <c r="S70" s="86">
        <v>0</v>
      </c>
      <c r="T70" s="86">
        <v>0</v>
      </c>
      <c r="U70" s="193" t="s">
        <v>28</v>
      </c>
      <c r="V70" s="31">
        <v>0</v>
      </c>
      <c r="W70" s="190">
        <f>IF($E70&gt;0,ROUND(((($D70/$E70)*V70)*((1+$B$9)^(RIGHT(W$11,2)-1))),0),0)</f>
        <v>0</v>
      </c>
      <c r="X70" s="86">
        <v>0</v>
      </c>
      <c r="Y70" s="86">
        <v>0</v>
      </c>
      <c r="Z70" s="86">
        <v>0</v>
      </c>
      <c r="AA70" s="86">
        <v>0</v>
      </c>
      <c r="AB70" s="86">
        <v>0</v>
      </c>
      <c r="AC70" s="86">
        <v>0</v>
      </c>
      <c r="AD70" s="86">
        <v>0</v>
      </c>
      <c r="AE70" s="86">
        <v>0</v>
      </c>
      <c r="AF70" s="86">
        <v>0</v>
      </c>
      <c r="AG70" s="86">
        <v>0</v>
      </c>
      <c r="AH70" s="86">
        <v>0</v>
      </c>
      <c r="AI70" s="193" t="s">
        <v>28</v>
      </c>
      <c r="AJ70" s="31">
        <v>0</v>
      </c>
      <c r="AK70" s="190">
        <f>ROUND(($D70*AJ70)*((1+$B$9)^(RIGHT(AK$11,2)-1)),0)</f>
        <v>0</v>
      </c>
      <c r="AL70" s="86">
        <v>0</v>
      </c>
      <c r="AM70" s="86">
        <v>0</v>
      </c>
      <c r="AN70" s="86">
        <v>0</v>
      </c>
      <c r="AO70" s="86">
        <v>0</v>
      </c>
      <c r="AP70" s="86">
        <v>0</v>
      </c>
      <c r="AQ70" s="86">
        <v>0</v>
      </c>
      <c r="AR70" s="86">
        <v>0</v>
      </c>
      <c r="AS70" s="86">
        <v>0</v>
      </c>
      <c r="AT70" s="86">
        <v>0</v>
      </c>
      <c r="AU70" s="86">
        <v>0</v>
      </c>
      <c r="AV70" s="86">
        <v>0</v>
      </c>
      <c r="AW70" s="193" t="s">
        <v>28</v>
      </c>
      <c r="AX70" s="31">
        <v>0</v>
      </c>
      <c r="AY70" s="190">
        <f>IF($E70&gt;0,ROUND(((($D70/$E70)*AX70)*((1+$B$9)^(RIGHT(AY$11,2)-1))),0),0)</f>
        <v>0</v>
      </c>
      <c r="AZ70" s="86">
        <v>0</v>
      </c>
      <c r="BA70" s="86">
        <v>0</v>
      </c>
      <c r="BB70" s="86">
        <v>0</v>
      </c>
      <c r="BC70" s="86">
        <v>0</v>
      </c>
      <c r="BD70" s="86">
        <v>0</v>
      </c>
      <c r="BE70" s="86">
        <v>0</v>
      </c>
      <c r="BF70" s="86">
        <v>0</v>
      </c>
      <c r="BG70" s="86">
        <v>0</v>
      </c>
      <c r="BH70" s="86">
        <v>0</v>
      </c>
      <c r="BI70" s="86">
        <v>0</v>
      </c>
      <c r="BJ70" s="86">
        <v>0</v>
      </c>
      <c r="BK70" s="193" t="s">
        <v>28</v>
      </c>
      <c r="BL70" s="31">
        <v>0</v>
      </c>
      <c r="BM70" s="190">
        <f>IF($E70&gt;0,ROUND(((($D70/$E70)*BL70)*((1+$B$9)^(RIGHT(BM$11,2)-1))),0),0)</f>
        <v>0</v>
      </c>
      <c r="BN70" s="86">
        <v>0</v>
      </c>
      <c r="BO70" s="86">
        <v>0</v>
      </c>
      <c r="BP70" s="86">
        <v>0</v>
      </c>
      <c r="BQ70" s="86">
        <v>0</v>
      </c>
      <c r="BR70" s="86">
        <v>0</v>
      </c>
      <c r="BS70" s="86">
        <v>0</v>
      </c>
      <c r="BT70" s="86">
        <v>0</v>
      </c>
      <c r="BU70" s="86">
        <v>0</v>
      </c>
      <c r="BV70" s="86">
        <v>0</v>
      </c>
      <c r="BW70" s="86">
        <v>0</v>
      </c>
      <c r="BX70" s="86">
        <v>0</v>
      </c>
      <c r="BY70" s="99">
        <f>SUM(I70,W70,AK70,AY70,BM70)</f>
        <v>0</v>
      </c>
      <c r="BZ70" s="12"/>
      <c r="CA70" s="108">
        <f t="shared" ref="CA70:CA71" si="51">SUM(J70,X70,AL70,AZ70,BN70)</f>
        <v>0</v>
      </c>
      <c r="CB70" s="99">
        <f t="shared" ref="CB70:CB71" si="52">SUM(K70:T70,Y70:AH70,AM70:AV70,BA70:BJ70,BO70:BX70)</f>
        <v>0</v>
      </c>
      <c r="CC70" s="86"/>
      <c r="CD70" s="132">
        <f t="shared" ref="CD70:CD71" si="53">BY70-SUM(CE70:DG70)</f>
        <v>0</v>
      </c>
      <c r="CE70" s="132">
        <v>0</v>
      </c>
      <c r="CF70" s="132">
        <v>0</v>
      </c>
      <c r="CG70" s="132">
        <v>0</v>
      </c>
      <c r="CH70" s="132">
        <v>0</v>
      </c>
      <c r="CI70" s="132">
        <v>0</v>
      </c>
      <c r="CJ70" s="132">
        <v>0</v>
      </c>
      <c r="CK70" s="132">
        <v>0</v>
      </c>
      <c r="CL70" s="132">
        <v>0</v>
      </c>
      <c r="CM70" s="132">
        <v>0</v>
      </c>
      <c r="CN70" s="132">
        <v>0</v>
      </c>
      <c r="CO70" s="132">
        <v>0</v>
      </c>
      <c r="CP70" s="132">
        <v>0</v>
      </c>
      <c r="CQ70" s="132">
        <v>0</v>
      </c>
      <c r="CR70" s="132">
        <v>0</v>
      </c>
      <c r="CS70" s="132">
        <v>0</v>
      </c>
      <c r="CT70" s="132">
        <v>0</v>
      </c>
      <c r="CU70" s="132">
        <v>0</v>
      </c>
      <c r="CV70" s="132">
        <v>0</v>
      </c>
      <c r="CW70" s="132">
        <v>0</v>
      </c>
      <c r="CX70" s="132">
        <v>0</v>
      </c>
      <c r="CY70" s="132">
        <v>0</v>
      </c>
      <c r="CZ70" s="132">
        <v>0</v>
      </c>
      <c r="DA70" s="132">
        <v>0</v>
      </c>
      <c r="DB70" s="132">
        <v>0</v>
      </c>
      <c r="DC70" s="132">
        <v>0</v>
      </c>
      <c r="DD70" s="132">
        <v>0</v>
      </c>
      <c r="DE70" s="132">
        <v>0</v>
      </c>
      <c r="DF70" s="132">
        <v>0</v>
      </c>
      <c r="DG70" s="132">
        <v>0</v>
      </c>
    </row>
    <row r="71" spans="1:111" hidden="1" x14ac:dyDescent="0.25">
      <c r="A71" s="107"/>
      <c r="B71" s="87"/>
      <c r="C71" s="86"/>
      <c r="D71" s="86"/>
      <c r="E71" s="88"/>
      <c r="F71" s="41"/>
      <c r="G71" s="30" t="s">
        <v>29</v>
      </c>
      <c r="H71" s="31">
        <v>0</v>
      </c>
      <c r="I71" s="190">
        <f>IF($E70&gt;0,ROUND(((($D70/$E70)*H71)),0),0)</f>
        <v>0</v>
      </c>
      <c r="J71" s="86">
        <v>0</v>
      </c>
      <c r="K71" s="86">
        <v>0</v>
      </c>
      <c r="L71" s="86">
        <v>0</v>
      </c>
      <c r="M71" s="86">
        <v>0</v>
      </c>
      <c r="N71" s="86">
        <v>0</v>
      </c>
      <c r="O71" s="86">
        <v>0</v>
      </c>
      <c r="P71" s="86">
        <v>0</v>
      </c>
      <c r="Q71" s="86">
        <v>0</v>
      </c>
      <c r="R71" s="86">
        <v>0</v>
      </c>
      <c r="S71" s="86">
        <v>0</v>
      </c>
      <c r="T71" s="86">
        <v>0</v>
      </c>
      <c r="U71" s="193" t="s">
        <v>29</v>
      </c>
      <c r="V71" s="31">
        <v>0</v>
      </c>
      <c r="W71" s="190">
        <f>IF($E70&gt;0,ROUND(((($D70/$E70)*V71)*((1+$B$9)^(RIGHT(W$11,2)-1))),0),0)</f>
        <v>0</v>
      </c>
      <c r="X71" s="86">
        <v>0</v>
      </c>
      <c r="Y71" s="86">
        <v>0</v>
      </c>
      <c r="Z71" s="86">
        <v>0</v>
      </c>
      <c r="AA71" s="86">
        <v>0</v>
      </c>
      <c r="AB71" s="86">
        <v>0</v>
      </c>
      <c r="AC71" s="86">
        <v>0</v>
      </c>
      <c r="AD71" s="86">
        <v>0</v>
      </c>
      <c r="AE71" s="86">
        <v>0</v>
      </c>
      <c r="AF71" s="86">
        <v>0</v>
      </c>
      <c r="AG71" s="86">
        <v>0</v>
      </c>
      <c r="AH71" s="86">
        <v>0</v>
      </c>
      <c r="AI71" s="193" t="s">
        <v>29</v>
      </c>
      <c r="AJ71" s="31">
        <v>0</v>
      </c>
      <c r="AK71" s="190">
        <f>IF($E70&gt;0,ROUND(((($D70/$E70)*AJ71)*((1+$B$9)^(RIGHT(AK$11,2)-1))),0),0)</f>
        <v>0</v>
      </c>
      <c r="AL71" s="86">
        <v>0</v>
      </c>
      <c r="AM71" s="86">
        <v>0</v>
      </c>
      <c r="AN71" s="86">
        <v>0</v>
      </c>
      <c r="AO71" s="86">
        <v>0</v>
      </c>
      <c r="AP71" s="86">
        <v>0</v>
      </c>
      <c r="AQ71" s="86">
        <v>0</v>
      </c>
      <c r="AR71" s="86">
        <v>0</v>
      </c>
      <c r="AS71" s="86">
        <v>0</v>
      </c>
      <c r="AT71" s="86">
        <v>0</v>
      </c>
      <c r="AU71" s="86">
        <v>0</v>
      </c>
      <c r="AV71" s="86">
        <v>0</v>
      </c>
      <c r="AW71" s="193" t="s">
        <v>29</v>
      </c>
      <c r="AX71" s="31">
        <v>0</v>
      </c>
      <c r="AY71" s="190">
        <f>IF($E70&gt;0,ROUND(((($D70/$E70)*AX71)*((1+$B$9)^(RIGHT(AY$11,2)-1))),0),0)</f>
        <v>0</v>
      </c>
      <c r="AZ71" s="86">
        <v>0</v>
      </c>
      <c r="BA71" s="86">
        <v>0</v>
      </c>
      <c r="BB71" s="86">
        <v>0</v>
      </c>
      <c r="BC71" s="86">
        <v>0</v>
      </c>
      <c r="BD71" s="86">
        <v>0</v>
      </c>
      <c r="BE71" s="86">
        <v>0</v>
      </c>
      <c r="BF71" s="86">
        <v>0</v>
      </c>
      <c r="BG71" s="86">
        <v>0</v>
      </c>
      <c r="BH71" s="86">
        <v>0</v>
      </c>
      <c r="BI71" s="86">
        <v>0</v>
      </c>
      <c r="BJ71" s="86">
        <v>0</v>
      </c>
      <c r="BK71" s="193" t="s">
        <v>29</v>
      </c>
      <c r="BL71" s="31">
        <v>0</v>
      </c>
      <c r="BM71" s="190">
        <f>IF($E70&gt;0,ROUND(((($D70/$E70)*BL71)*((1+$B$9)^(RIGHT(BM$11,2)-1))),0),0)</f>
        <v>0</v>
      </c>
      <c r="BN71" s="86">
        <v>0</v>
      </c>
      <c r="BO71" s="86">
        <v>0</v>
      </c>
      <c r="BP71" s="86">
        <v>0</v>
      </c>
      <c r="BQ71" s="86">
        <v>0</v>
      </c>
      <c r="BR71" s="86">
        <v>0</v>
      </c>
      <c r="BS71" s="86">
        <v>0</v>
      </c>
      <c r="BT71" s="86">
        <v>0</v>
      </c>
      <c r="BU71" s="86">
        <v>0</v>
      </c>
      <c r="BV71" s="86">
        <v>0</v>
      </c>
      <c r="BW71" s="86">
        <v>0</v>
      </c>
      <c r="BX71" s="86">
        <v>0</v>
      </c>
      <c r="BY71" s="99">
        <f>SUM(I71,W71,AK71,AY71,BM71)</f>
        <v>0</v>
      </c>
      <c r="BZ71" s="12"/>
      <c r="CA71" s="108">
        <f t="shared" si="51"/>
        <v>0</v>
      </c>
      <c r="CB71" s="99">
        <f t="shared" si="52"/>
        <v>0</v>
      </c>
      <c r="CC71" s="86"/>
      <c r="CD71" s="132">
        <f t="shared" si="53"/>
        <v>0</v>
      </c>
      <c r="CE71" s="132">
        <v>0</v>
      </c>
      <c r="CF71" s="132">
        <v>0</v>
      </c>
      <c r="CG71" s="132">
        <v>0</v>
      </c>
      <c r="CH71" s="132">
        <v>0</v>
      </c>
      <c r="CI71" s="132">
        <v>0</v>
      </c>
      <c r="CJ71" s="132">
        <v>0</v>
      </c>
      <c r="CK71" s="132">
        <v>0</v>
      </c>
      <c r="CL71" s="132">
        <v>0</v>
      </c>
      <c r="CM71" s="132">
        <v>0</v>
      </c>
      <c r="CN71" s="132">
        <v>0</v>
      </c>
      <c r="CO71" s="132">
        <v>0</v>
      </c>
      <c r="CP71" s="132">
        <v>0</v>
      </c>
      <c r="CQ71" s="132">
        <v>0</v>
      </c>
      <c r="CR71" s="132">
        <v>0</v>
      </c>
      <c r="CS71" s="132">
        <v>0</v>
      </c>
      <c r="CT71" s="132">
        <v>0</v>
      </c>
      <c r="CU71" s="132">
        <v>0</v>
      </c>
      <c r="CV71" s="132">
        <v>0</v>
      </c>
      <c r="CW71" s="132">
        <v>0</v>
      </c>
      <c r="CX71" s="132">
        <v>0</v>
      </c>
      <c r="CY71" s="132">
        <v>0</v>
      </c>
      <c r="CZ71" s="132">
        <v>0</v>
      </c>
      <c r="DA71" s="132">
        <v>0</v>
      </c>
      <c r="DB71" s="132">
        <v>0</v>
      </c>
      <c r="DC71" s="132">
        <v>0</v>
      </c>
      <c r="DD71" s="132">
        <v>0</v>
      </c>
      <c r="DE71" s="132">
        <v>0</v>
      </c>
      <c r="DF71" s="132">
        <v>0</v>
      </c>
      <c r="DG71" s="132">
        <v>0</v>
      </c>
    </row>
    <row r="72" spans="1:111" hidden="1" x14ac:dyDescent="0.25">
      <c r="A72" s="107"/>
      <c r="B72" s="87"/>
      <c r="C72" s="86"/>
      <c r="D72" s="86"/>
      <c r="E72" s="88"/>
      <c r="F72" s="41"/>
      <c r="G72" s="30"/>
      <c r="H72" s="31"/>
      <c r="I72" s="190"/>
      <c r="J72" s="86"/>
      <c r="K72" s="86"/>
      <c r="L72" s="86"/>
      <c r="M72" s="86"/>
      <c r="N72" s="86"/>
      <c r="O72" s="86"/>
      <c r="P72" s="86"/>
      <c r="Q72" s="86"/>
      <c r="R72" s="86"/>
      <c r="S72" s="86"/>
      <c r="T72" s="86"/>
      <c r="U72" s="193"/>
      <c r="V72" s="31"/>
      <c r="W72" s="190"/>
      <c r="X72" s="86"/>
      <c r="Y72" s="86"/>
      <c r="Z72" s="86"/>
      <c r="AA72" s="86"/>
      <c r="AB72" s="86"/>
      <c r="AC72" s="86"/>
      <c r="AD72" s="86"/>
      <c r="AE72" s="86"/>
      <c r="AF72" s="86"/>
      <c r="AG72" s="86"/>
      <c r="AH72" s="86"/>
      <c r="AI72" s="193"/>
      <c r="AJ72" s="31"/>
      <c r="AK72" s="190"/>
      <c r="AL72" s="86"/>
      <c r="AM72" s="86"/>
      <c r="AN72" s="86"/>
      <c r="AO72" s="86"/>
      <c r="AP72" s="86"/>
      <c r="AQ72" s="86"/>
      <c r="AR72" s="86"/>
      <c r="AS72" s="86"/>
      <c r="AT72" s="86"/>
      <c r="AU72" s="86"/>
      <c r="AV72" s="86"/>
      <c r="AW72" s="193"/>
      <c r="AX72" s="31"/>
      <c r="AY72" s="190"/>
      <c r="AZ72" s="86"/>
      <c r="BA72" s="86"/>
      <c r="BB72" s="86"/>
      <c r="BC72" s="86"/>
      <c r="BD72" s="86"/>
      <c r="BE72" s="86"/>
      <c r="BF72" s="86"/>
      <c r="BG72" s="86"/>
      <c r="BH72" s="86"/>
      <c r="BI72" s="86"/>
      <c r="BJ72" s="86"/>
      <c r="BK72" s="193"/>
      <c r="BL72" s="31"/>
      <c r="BM72" s="190"/>
      <c r="BN72" s="86"/>
      <c r="BO72" s="86"/>
      <c r="BP72" s="86"/>
      <c r="BQ72" s="86"/>
      <c r="BR72" s="86"/>
      <c r="BS72" s="86"/>
      <c r="BT72" s="86"/>
      <c r="BU72" s="86"/>
      <c r="BV72" s="86"/>
      <c r="BW72" s="86"/>
      <c r="BX72" s="86"/>
      <c r="BY72" s="99"/>
      <c r="BZ72" s="12"/>
      <c r="CA72" s="108"/>
      <c r="CB72" s="99"/>
      <c r="CC72" s="86"/>
      <c r="CD72" s="132"/>
      <c r="CE72" s="132"/>
      <c r="CF72" s="132"/>
      <c r="CG72" s="132"/>
      <c r="CH72" s="132"/>
      <c r="CI72" s="132"/>
      <c r="CJ72" s="132"/>
      <c r="CK72" s="132"/>
      <c r="CL72" s="132"/>
      <c r="CM72" s="132"/>
      <c r="CN72" s="132"/>
      <c r="CO72" s="132"/>
      <c r="CP72" s="132"/>
      <c r="CQ72" s="132"/>
      <c r="CR72" s="132"/>
      <c r="CS72" s="132"/>
      <c r="CT72" s="132"/>
      <c r="CU72" s="132"/>
      <c r="CV72" s="132"/>
      <c r="CW72" s="132"/>
      <c r="CX72" s="132"/>
      <c r="CY72" s="132"/>
      <c r="CZ72" s="132"/>
      <c r="DA72" s="132"/>
      <c r="DB72" s="132"/>
      <c r="DC72" s="132"/>
      <c r="DD72" s="132"/>
      <c r="DE72" s="132"/>
      <c r="DF72" s="132"/>
      <c r="DG72" s="132"/>
    </row>
    <row r="73" spans="1:111" hidden="1" x14ac:dyDescent="0.25">
      <c r="A73" s="107" t="s">
        <v>30</v>
      </c>
      <c r="B73" s="87"/>
      <c r="C73" s="86"/>
      <c r="D73" s="86">
        <v>0</v>
      </c>
      <c r="E73" s="88"/>
      <c r="F73" s="41"/>
      <c r="G73" s="30" t="s">
        <v>28</v>
      </c>
      <c r="H73" s="31">
        <v>0</v>
      </c>
      <c r="I73" s="190">
        <f>IF($E73&gt;0,ROUND(((($D73/$E73)*H73)),0),0)</f>
        <v>0</v>
      </c>
      <c r="J73" s="86">
        <v>0</v>
      </c>
      <c r="K73" s="86">
        <v>0</v>
      </c>
      <c r="L73" s="86">
        <v>0</v>
      </c>
      <c r="M73" s="86">
        <v>0</v>
      </c>
      <c r="N73" s="86">
        <v>0</v>
      </c>
      <c r="O73" s="86">
        <v>0</v>
      </c>
      <c r="P73" s="86">
        <v>0</v>
      </c>
      <c r="Q73" s="86">
        <v>0</v>
      </c>
      <c r="R73" s="86">
        <v>0</v>
      </c>
      <c r="S73" s="86">
        <v>0</v>
      </c>
      <c r="T73" s="86">
        <v>0</v>
      </c>
      <c r="U73" s="193" t="s">
        <v>28</v>
      </c>
      <c r="V73" s="31">
        <v>0</v>
      </c>
      <c r="W73" s="190">
        <f>IF($E73&gt;0,ROUND(((($D73/$E73)*V73)*((1+$B$9)^(RIGHT(W$11,2)-1))),0),0)</f>
        <v>0</v>
      </c>
      <c r="X73" s="86">
        <v>0</v>
      </c>
      <c r="Y73" s="86">
        <v>0</v>
      </c>
      <c r="Z73" s="86">
        <v>0</v>
      </c>
      <c r="AA73" s="86">
        <v>0</v>
      </c>
      <c r="AB73" s="86">
        <v>0</v>
      </c>
      <c r="AC73" s="86">
        <v>0</v>
      </c>
      <c r="AD73" s="86">
        <v>0</v>
      </c>
      <c r="AE73" s="86">
        <v>0</v>
      </c>
      <c r="AF73" s="86">
        <v>0</v>
      </c>
      <c r="AG73" s="86">
        <v>0</v>
      </c>
      <c r="AH73" s="86">
        <v>0</v>
      </c>
      <c r="AI73" s="193" t="s">
        <v>28</v>
      </c>
      <c r="AJ73" s="31">
        <v>0</v>
      </c>
      <c r="AK73" s="190">
        <f>ROUND(($D73*AJ73)*((1+$B$9)^(RIGHT(AK$11,2)-1)),0)</f>
        <v>0</v>
      </c>
      <c r="AL73" s="86">
        <v>0</v>
      </c>
      <c r="AM73" s="86">
        <v>0</v>
      </c>
      <c r="AN73" s="86">
        <v>0</v>
      </c>
      <c r="AO73" s="86">
        <v>0</v>
      </c>
      <c r="AP73" s="86">
        <v>0</v>
      </c>
      <c r="AQ73" s="86">
        <v>0</v>
      </c>
      <c r="AR73" s="86">
        <v>0</v>
      </c>
      <c r="AS73" s="86">
        <v>0</v>
      </c>
      <c r="AT73" s="86">
        <v>0</v>
      </c>
      <c r="AU73" s="86">
        <v>0</v>
      </c>
      <c r="AV73" s="86">
        <v>0</v>
      </c>
      <c r="AW73" s="193" t="s">
        <v>28</v>
      </c>
      <c r="AX73" s="31">
        <v>0</v>
      </c>
      <c r="AY73" s="190">
        <f>IF($E73&gt;0,ROUND(((($D73/$E73)*AX73)*((1+$B$9)^(RIGHT(AY$11,2)-1))),0),0)</f>
        <v>0</v>
      </c>
      <c r="AZ73" s="86">
        <v>0</v>
      </c>
      <c r="BA73" s="86">
        <v>0</v>
      </c>
      <c r="BB73" s="86">
        <v>0</v>
      </c>
      <c r="BC73" s="86">
        <v>0</v>
      </c>
      <c r="BD73" s="86">
        <v>0</v>
      </c>
      <c r="BE73" s="86">
        <v>0</v>
      </c>
      <c r="BF73" s="86">
        <v>0</v>
      </c>
      <c r="BG73" s="86">
        <v>0</v>
      </c>
      <c r="BH73" s="86">
        <v>0</v>
      </c>
      <c r="BI73" s="86">
        <v>0</v>
      </c>
      <c r="BJ73" s="86">
        <v>0</v>
      </c>
      <c r="BK73" s="193" t="s">
        <v>28</v>
      </c>
      <c r="BL73" s="31">
        <v>0</v>
      </c>
      <c r="BM73" s="190">
        <f>IF($E73&gt;0,ROUND(((($D73/$E73)*BL73)*((1+$B$9)^(RIGHT(BM$11,2)-1))),0),0)</f>
        <v>0</v>
      </c>
      <c r="BN73" s="86">
        <v>0</v>
      </c>
      <c r="BO73" s="86">
        <v>0</v>
      </c>
      <c r="BP73" s="86">
        <v>0</v>
      </c>
      <c r="BQ73" s="86">
        <v>0</v>
      </c>
      <c r="BR73" s="86">
        <v>0</v>
      </c>
      <c r="BS73" s="86">
        <v>0</v>
      </c>
      <c r="BT73" s="86">
        <v>0</v>
      </c>
      <c r="BU73" s="86">
        <v>0</v>
      </c>
      <c r="BV73" s="86">
        <v>0</v>
      </c>
      <c r="BW73" s="86">
        <v>0</v>
      </c>
      <c r="BX73" s="86">
        <v>0</v>
      </c>
      <c r="BY73" s="99">
        <f>SUM(I73,W73,AK73,AY73,BM73)</f>
        <v>0</v>
      </c>
      <c r="BZ73" s="12"/>
      <c r="CA73" s="108">
        <f t="shared" ref="CA73:CA74" si="54">SUM(J73,X73,AL73,AZ73,BN73)</f>
        <v>0</v>
      </c>
      <c r="CB73" s="99">
        <f t="shared" ref="CB73:CB74" si="55">SUM(K73:T73,Y73:AH73,AM73:AV73,BA73:BJ73,BO73:BX73)</f>
        <v>0</v>
      </c>
      <c r="CC73" s="86"/>
      <c r="CD73" s="132">
        <f t="shared" ref="CD73:CD74" si="56">BY73-SUM(CE73:DG73)</f>
        <v>0</v>
      </c>
      <c r="CE73" s="132">
        <v>0</v>
      </c>
      <c r="CF73" s="132">
        <v>0</v>
      </c>
      <c r="CG73" s="132">
        <v>0</v>
      </c>
      <c r="CH73" s="132">
        <v>0</v>
      </c>
      <c r="CI73" s="132">
        <v>0</v>
      </c>
      <c r="CJ73" s="132">
        <v>0</v>
      </c>
      <c r="CK73" s="132">
        <v>0</v>
      </c>
      <c r="CL73" s="132">
        <v>0</v>
      </c>
      <c r="CM73" s="132">
        <v>0</v>
      </c>
      <c r="CN73" s="132">
        <v>0</v>
      </c>
      <c r="CO73" s="132">
        <v>0</v>
      </c>
      <c r="CP73" s="132">
        <v>0</v>
      </c>
      <c r="CQ73" s="132">
        <v>0</v>
      </c>
      <c r="CR73" s="132">
        <v>0</v>
      </c>
      <c r="CS73" s="132">
        <v>0</v>
      </c>
      <c r="CT73" s="132">
        <v>0</v>
      </c>
      <c r="CU73" s="132">
        <v>0</v>
      </c>
      <c r="CV73" s="132">
        <v>0</v>
      </c>
      <c r="CW73" s="132">
        <v>0</v>
      </c>
      <c r="CX73" s="132">
        <v>0</v>
      </c>
      <c r="CY73" s="132">
        <v>0</v>
      </c>
      <c r="CZ73" s="132">
        <v>0</v>
      </c>
      <c r="DA73" s="132">
        <v>0</v>
      </c>
      <c r="DB73" s="132">
        <v>0</v>
      </c>
      <c r="DC73" s="132">
        <v>0</v>
      </c>
      <c r="DD73" s="132">
        <v>0</v>
      </c>
      <c r="DE73" s="132">
        <v>0</v>
      </c>
      <c r="DF73" s="132">
        <v>0</v>
      </c>
      <c r="DG73" s="132">
        <v>0</v>
      </c>
    </row>
    <row r="74" spans="1:111" hidden="1" x14ac:dyDescent="0.25">
      <c r="A74" s="107"/>
      <c r="B74" s="87"/>
      <c r="C74" s="86"/>
      <c r="D74" s="86"/>
      <c r="E74" s="88"/>
      <c r="F74" s="41"/>
      <c r="G74" s="30" t="s">
        <v>29</v>
      </c>
      <c r="H74" s="31">
        <v>0</v>
      </c>
      <c r="I74" s="190">
        <f>IF($E73&gt;0,ROUND(((($D73/$E73)*H74)),0),0)</f>
        <v>0</v>
      </c>
      <c r="J74" s="86">
        <v>0</v>
      </c>
      <c r="K74" s="86">
        <v>0</v>
      </c>
      <c r="L74" s="86">
        <v>0</v>
      </c>
      <c r="M74" s="86">
        <v>0</v>
      </c>
      <c r="N74" s="86">
        <v>0</v>
      </c>
      <c r="O74" s="86">
        <v>0</v>
      </c>
      <c r="P74" s="86">
        <v>0</v>
      </c>
      <c r="Q74" s="86">
        <v>0</v>
      </c>
      <c r="R74" s="86">
        <v>0</v>
      </c>
      <c r="S74" s="86">
        <v>0</v>
      </c>
      <c r="T74" s="86">
        <v>0</v>
      </c>
      <c r="U74" s="193" t="s">
        <v>29</v>
      </c>
      <c r="V74" s="31">
        <v>0</v>
      </c>
      <c r="W74" s="190">
        <f>IF($E73&gt;0,ROUND(((($D73/$E73)*V74)*((1+$B$9)^(RIGHT(W$11,2)-1))),0),0)</f>
        <v>0</v>
      </c>
      <c r="X74" s="86">
        <v>0</v>
      </c>
      <c r="Y74" s="86">
        <v>0</v>
      </c>
      <c r="Z74" s="86">
        <v>0</v>
      </c>
      <c r="AA74" s="86">
        <v>0</v>
      </c>
      <c r="AB74" s="86">
        <v>0</v>
      </c>
      <c r="AC74" s="86">
        <v>0</v>
      </c>
      <c r="AD74" s="86">
        <v>0</v>
      </c>
      <c r="AE74" s="86">
        <v>0</v>
      </c>
      <c r="AF74" s="86">
        <v>0</v>
      </c>
      <c r="AG74" s="86">
        <v>0</v>
      </c>
      <c r="AH74" s="86">
        <v>0</v>
      </c>
      <c r="AI74" s="193" t="s">
        <v>29</v>
      </c>
      <c r="AJ74" s="31">
        <v>0</v>
      </c>
      <c r="AK74" s="190">
        <f>IF($E73&gt;0,ROUND(((($D73/$E73)*AJ74)*((1+$B$9)^(RIGHT(AK$11,2)-1))),0),0)</f>
        <v>0</v>
      </c>
      <c r="AL74" s="86">
        <v>0</v>
      </c>
      <c r="AM74" s="86">
        <v>0</v>
      </c>
      <c r="AN74" s="86">
        <v>0</v>
      </c>
      <c r="AO74" s="86">
        <v>0</v>
      </c>
      <c r="AP74" s="86">
        <v>0</v>
      </c>
      <c r="AQ74" s="86">
        <v>0</v>
      </c>
      <c r="AR74" s="86">
        <v>0</v>
      </c>
      <c r="AS74" s="86">
        <v>0</v>
      </c>
      <c r="AT74" s="86">
        <v>0</v>
      </c>
      <c r="AU74" s="86">
        <v>0</v>
      </c>
      <c r="AV74" s="86">
        <v>0</v>
      </c>
      <c r="AW74" s="193" t="s">
        <v>29</v>
      </c>
      <c r="AX74" s="31">
        <v>0</v>
      </c>
      <c r="AY74" s="190">
        <f>IF($E73&gt;0,ROUND(((($D73/$E73)*AX74)*((1+$B$9)^(RIGHT(AY$11,2)-1))),0),0)</f>
        <v>0</v>
      </c>
      <c r="AZ74" s="86">
        <v>0</v>
      </c>
      <c r="BA74" s="86">
        <v>0</v>
      </c>
      <c r="BB74" s="86">
        <v>0</v>
      </c>
      <c r="BC74" s="86">
        <v>0</v>
      </c>
      <c r="BD74" s="86">
        <v>0</v>
      </c>
      <c r="BE74" s="86">
        <v>0</v>
      </c>
      <c r="BF74" s="86">
        <v>0</v>
      </c>
      <c r="BG74" s="86">
        <v>0</v>
      </c>
      <c r="BH74" s="86">
        <v>0</v>
      </c>
      <c r="BI74" s="86">
        <v>0</v>
      </c>
      <c r="BJ74" s="86">
        <v>0</v>
      </c>
      <c r="BK74" s="193" t="s">
        <v>29</v>
      </c>
      <c r="BL74" s="31">
        <v>0</v>
      </c>
      <c r="BM74" s="190">
        <f>IF($E73&gt;0,ROUND(((($D73/$E73)*BL74)*((1+$B$9)^(RIGHT(BM$11,2)-1))),0),0)</f>
        <v>0</v>
      </c>
      <c r="BN74" s="86">
        <v>0</v>
      </c>
      <c r="BO74" s="86">
        <v>0</v>
      </c>
      <c r="BP74" s="86">
        <v>0</v>
      </c>
      <c r="BQ74" s="86">
        <v>0</v>
      </c>
      <c r="BR74" s="86">
        <v>0</v>
      </c>
      <c r="BS74" s="86">
        <v>0</v>
      </c>
      <c r="BT74" s="86">
        <v>0</v>
      </c>
      <c r="BU74" s="86">
        <v>0</v>
      </c>
      <c r="BV74" s="86">
        <v>0</v>
      </c>
      <c r="BW74" s="86">
        <v>0</v>
      </c>
      <c r="BX74" s="86">
        <v>0</v>
      </c>
      <c r="BY74" s="99">
        <f>SUM(I74,W74,AK74,AY74,BM74)</f>
        <v>0</v>
      </c>
      <c r="BZ74" s="12"/>
      <c r="CA74" s="108">
        <f t="shared" si="54"/>
        <v>0</v>
      </c>
      <c r="CB74" s="99">
        <f t="shared" si="55"/>
        <v>0</v>
      </c>
      <c r="CC74" s="86"/>
      <c r="CD74" s="132">
        <f t="shared" si="56"/>
        <v>0</v>
      </c>
      <c r="CE74" s="132">
        <v>0</v>
      </c>
      <c r="CF74" s="132">
        <v>0</v>
      </c>
      <c r="CG74" s="132">
        <v>0</v>
      </c>
      <c r="CH74" s="132">
        <v>0</v>
      </c>
      <c r="CI74" s="132">
        <v>0</v>
      </c>
      <c r="CJ74" s="132">
        <v>0</v>
      </c>
      <c r="CK74" s="132">
        <v>0</v>
      </c>
      <c r="CL74" s="132">
        <v>0</v>
      </c>
      <c r="CM74" s="132">
        <v>0</v>
      </c>
      <c r="CN74" s="132">
        <v>0</v>
      </c>
      <c r="CO74" s="132">
        <v>0</v>
      </c>
      <c r="CP74" s="132">
        <v>0</v>
      </c>
      <c r="CQ74" s="132">
        <v>0</v>
      </c>
      <c r="CR74" s="132">
        <v>0</v>
      </c>
      <c r="CS74" s="132">
        <v>0</v>
      </c>
      <c r="CT74" s="132">
        <v>0</v>
      </c>
      <c r="CU74" s="132">
        <v>0</v>
      </c>
      <c r="CV74" s="132">
        <v>0</v>
      </c>
      <c r="CW74" s="132">
        <v>0</v>
      </c>
      <c r="CX74" s="132">
        <v>0</v>
      </c>
      <c r="CY74" s="132">
        <v>0</v>
      </c>
      <c r="CZ74" s="132">
        <v>0</v>
      </c>
      <c r="DA74" s="132">
        <v>0</v>
      </c>
      <c r="DB74" s="132">
        <v>0</v>
      </c>
      <c r="DC74" s="132">
        <v>0</v>
      </c>
      <c r="DD74" s="132">
        <v>0</v>
      </c>
      <c r="DE74" s="132">
        <v>0</v>
      </c>
      <c r="DF74" s="132">
        <v>0</v>
      </c>
      <c r="DG74" s="132">
        <v>0</v>
      </c>
    </row>
    <row r="75" spans="1:111" hidden="1" x14ac:dyDescent="0.25">
      <c r="A75" s="107"/>
      <c r="B75" s="87"/>
      <c r="C75" s="86"/>
      <c r="D75" s="86"/>
      <c r="E75" s="88"/>
      <c r="F75" s="41"/>
      <c r="G75" s="30"/>
      <c r="H75" s="31"/>
      <c r="I75" s="190"/>
      <c r="J75" s="86"/>
      <c r="K75" s="86"/>
      <c r="L75" s="86"/>
      <c r="M75" s="86"/>
      <c r="N75" s="86"/>
      <c r="O75" s="86"/>
      <c r="P75" s="86"/>
      <c r="Q75" s="86"/>
      <c r="R75" s="86"/>
      <c r="S75" s="86"/>
      <c r="T75" s="86"/>
      <c r="U75" s="193"/>
      <c r="V75" s="31"/>
      <c r="W75" s="190"/>
      <c r="X75" s="86"/>
      <c r="Y75" s="86"/>
      <c r="Z75" s="86"/>
      <c r="AA75" s="86"/>
      <c r="AB75" s="86"/>
      <c r="AC75" s="86"/>
      <c r="AD75" s="86"/>
      <c r="AE75" s="86"/>
      <c r="AF75" s="86"/>
      <c r="AG75" s="86"/>
      <c r="AH75" s="86"/>
      <c r="AI75" s="193"/>
      <c r="AJ75" s="31"/>
      <c r="AK75" s="190"/>
      <c r="AL75" s="86"/>
      <c r="AM75" s="86"/>
      <c r="AN75" s="86"/>
      <c r="AO75" s="86"/>
      <c r="AP75" s="86"/>
      <c r="AQ75" s="86"/>
      <c r="AR75" s="86"/>
      <c r="AS75" s="86"/>
      <c r="AT75" s="86"/>
      <c r="AU75" s="86"/>
      <c r="AV75" s="86"/>
      <c r="AW75" s="193"/>
      <c r="AX75" s="31"/>
      <c r="AY75" s="190"/>
      <c r="AZ75" s="86"/>
      <c r="BA75" s="86"/>
      <c r="BB75" s="86"/>
      <c r="BC75" s="86"/>
      <c r="BD75" s="86"/>
      <c r="BE75" s="86"/>
      <c r="BF75" s="86"/>
      <c r="BG75" s="86"/>
      <c r="BH75" s="86"/>
      <c r="BI75" s="86"/>
      <c r="BJ75" s="86"/>
      <c r="BK75" s="193"/>
      <c r="BL75" s="31"/>
      <c r="BM75" s="190"/>
      <c r="BN75" s="86"/>
      <c r="BO75" s="86"/>
      <c r="BP75" s="86"/>
      <c r="BQ75" s="86"/>
      <c r="BR75" s="86"/>
      <c r="BS75" s="86"/>
      <c r="BT75" s="86"/>
      <c r="BU75" s="86"/>
      <c r="BV75" s="86"/>
      <c r="BW75" s="86"/>
      <c r="BX75" s="86"/>
      <c r="BY75" s="99"/>
      <c r="BZ75" s="12"/>
      <c r="CA75" s="108"/>
      <c r="CB75" s="99"/>
      <c r="CC75" s="86"/>
      <c r="CD75" s="132"/>
      <c r="CE75" s="132"/>
      <c r="CF75" s="132"/>
      <c r="CG75" s="132"/>
      <c r="CH75" s="132"/>
      <c r="CI75" s="132"/>
      <c r="CJ75" s="132"/>
      <c r="CK75" s="132"/>
      <c r="CL75" s="132"/>
      <c r="CM75" s="132"/>
      <c r="CN75" s="132"/>
      <c r="CO75" s="132"/>
      <c r="CP75" s="132"/>
      <c r="CQ75" s="132"/>
      <c r="CR75" s="132"/>
      <c r="CS75" s="132"/>
      <c r="CT75" s="132"/>
      <c r="CU75" s="132"/>
      <c r="CV75" s="132"/>
      <c r="CW75" s="132"/>
      <c r="CX75" s="132"/>
      <c r="CY75" s="132"/>
      <c r="CZ75" s="132"/>
      <c r="DA75" s="132"/>
      <c r="DB75" s="132"/>
      <c r="DC75" s="132"/>
      <c r="DD75" s="132"/>
      <c r="DE75" s="132"/>
      <c r="DF75" s="132"/>
      <c r="DG75" s="132"/>
    </row>
    <row r="76" spans="1:111" hidden="1" x14ac:dyDescent="0.25">
      <c r="A76" s="107" t="s">
        <v>30</v>
      </c>
      <c r="B76" s="87"/>
      <c r="C76" s="86"/>
      <c r="D76" s="86">
        <v>0</v>
      </c>
      <c r="E76" s="88"/>
      <c r="F76" s="41"/>
      <c r="G76" s="30" t="s">
        <v>28</v>
      </c>
      <c r="H76" s="31">
        <v>0</v>
      </c>
      <c r="I76" s="190">
        <f>IF($E76&gt;0,ROUND(((($D76/$E76)*H76)),0),0)</f>
        <v>0</v>
      </c>
      <c r="J76" s="86">
        <v>0</v>
      </c>
      <c r="K76" s="86">
        <v>0</v>
      </c>
      <c r="L76" s="86">
        <v>0</v>
      </c>
      <c r="M76" s="86">
        <v>0</v>
      </c>
      <c r="N76" s="86">
        <v>0</v>
      </c>
      <c r="O76" s="86">
        <v>0</v>
      </c>
      <c r="P76" s="86">
        <v>0</v>
      </c>
      <c r="Q76" s="86">
        <v>0</v>
      </c>
      <c r="R76" s="86">
        <v>0</v>
      </c>
      <c r="S76" s="86">
        <v>0</v>
      </c>
      <c r="T76" s="86">
        <v>0</v>
      </c>
      <c r="U76" s="193" t="s">
        <v>28</v>
      </c>
      <c r="V76" s="31">
        <v>0</v>
      </c>
      <c r="W76" s="190">
        <f>IF($E76&gt;0,ROUND(((($D76/$E76)*V76)*((1+$B$9)^(RIGHT(W$11,2)-1))),0),0)</f>
        <v>0</v>
      </c>
      <c r="X76" s="86">
        <v>0</v>
      </c>
      <c r="Y76" s="86">
        <v>0</v>
      </c>
      <c r="Z76" s="86">
        <v>0</v>
      </c>
      <c r="AA76" s="86">
        <v>0</v>
      </c>
      <c r="AB76" s="86">
        <v>0</v>
      </c>
      <c r="AC76" s="86">
        <v>0</v>
      </c>
      <c r="AD76" s="86">
        <v>0</v>
      </c>
      <c r="AE76" s="86">
        <v>0</v>
      </c>
      <c r="AF76" s="86">
        <v>0</v>
      </c>
      <c r="AG76" s="86">
        <v>0</v>
      </c>
      <c r="AH76" s="86">
        <v>0</v>
      </c>
      <c r="AI76" s="193" t="s">
        <v>28</v>
      </c>
      <c r="AJ76" s="31">
        <v>0</v>
      </c>
      <c r="AK76" s="190">
        <f>ROUND(($D76*AJ76)*((1+$B$9)^(RIGHT(AK$11,2)-1)),0)</f>
        <v>0</v>
      </c>
      <c r="AL76" s="86">
        <v>0</v>
      </c>
      <c r="AM76" s="86">
        <v>0</v>
      </c>
      <c r="AN76" s="86">
        <v>0</v>
      </c>
      <c r="AO76" s="86">
        <v>0</v>
      </c>
      <c r="AP76" s="86">
        <v>0</v>
      </c>
      <c r="AQ76" s="86">
        <v>0</v>
      </c>
      <c r="AR76" s="86">
        <v>0</v>
      </c>
      <c r="AS76" s="86">
        <v>0</v>
      </c>
      <c r="AT76" s="86">
        <v>0</v>
      </c>
      <c r="AU76" s="86">
        <v>0</v>
      </c>
      <c r="AV76" s="86">
        <v>0</v>
      </c>
      <c r="AW76" s="193" t="s">
        <v>28</v>
      </c>
      <c r="AX76" s="31">
        <v>0</v>
      </c>
      <c r="AY76" s="190">
        <f>IF($E76&gt;0,ROUND(((($D76/$E76)*AX76)*((1+$B$9)^(RIGHT(AY$11,2)-1))),0),0)</f>
        <v>0</v>
      </c>
      <c r="AZ76" s="86">
        <v>0</v>
      </c>
      <c r="BA76" s="86">
        <v>0</v>
      </c>
      <c r="BB76" s="86">
        <v>0</v>
      </c>
      <c r="BC76" s="86">
        <v>0</v>
      </c>
      <c r="BD76" s="86">
        <v>0</v>
      </c>
      <c r="BE76" s="86">
        <v>0</v>
      </c>
      <c r="BF76" s="86">
        <v>0</v>
      </c>
      <c r="BG76" s="86">
        <v>0</v>
      </c>
      <c r="BH76" s="86">
        <v>0</v>
      </c>
      <c r="BI76" s="86">
        <v>0</v>
      </c>
      <c r="BJ76" s="86">
        <v>0</v>
      </c>
      <c r="BK76" s="193" t="s">
        <v>28</v>
      </c>
      <c r="BL76" s="31">
        <v>0</v>
      </c>
      <c r="BM76" s="190">
        <f>IF($E76&gt;0,ROUND(((($D76/$E76)*BL76)*((1+$B$9)^(RIGHT(BM$11,2)-1))),0),0)</f>
        <v>0</v>
      </c>
      <c r="BN76" s="86">
        <v>0</v>
      </c>
      <c r="BO76" s="86">
        <v>0</v>
      </c>
      <c r="BP76" s="86">
        <v>0</v>
      </c>
      <c r="BQ76" s="86">
        <v>0</v>
      </c>
      <c r="BR76" s="86">
        <v>0</v>
      </c>
      <c r="BS76" s="86">
        <v>0</v>
      </c>
      <c r="BT76" s="86">
        <v>0</v>
      </c>
      <c r="BU76" s="86">
        <v>0</v>
      </c>
      <c r="BV76" s="86">
        <v>0</v>
      </c>
      <c r="BW76" s="86">
        <v>0</v>
      </c>
      <c r="BX76" s="86">
        <v>0</v>
      </c>
      <c r="BY76" s="99">
        <f>SUM(I76,W76,AK76,AY76,BM76)</f>
        <v>0</v>
      </c>
      <c r="BZ76" s="12"/>
      <c r="CA76" s="108">
        <f t="shared" ref="CA76:CA77" si="57">SUM(J76,X76,AL76,AZ76,BN76)</f>
        <v>0</v>
      </c>
      <c r="CB76" s="99">
        <f t="shared" ref="CB76:CB77" si="58">SUM(K76:T76,Y76:AH76,AM76:AV76,BA76:BJ76,BO76:BX76)</f>
        <v>0</v>
      </c>
      <c r="CC76" s="86"/>
      <c r="CD76" s="132">
        <f t="shared" ref="CD76:CD77" si="59">BY76-SUM(CE76:DG76)</f>
        <v>0</v>
      </c>
      <c r="CE76" s="132">
        <v>0</v>
      </c>
      <c r="CF76" s="132">
        <v>0</v>
      </c>
      <c r="CG76" s="132">
        <v>0</v>
      </c>
      <c r="CH76" s="132">
        <v>0</v>
      </c>
      <c r="CI76" s="132">
        <v>0</v>
      </c>
      <c r="CJ76" s="132">
        <v>0</v>
      </c>
      <c r="CK76" s="132">
        <v>0</v>
      </c>
      <c r="CL76" s="132">
        <v>0</v>
      </c>
      <c r="CM76" s="132">
        <v>0</v>
      </c>
      <c r="CN76" s="132">
        <v>0</v>
      </c>
      <c r="CO76" s="132">
        <v>0</v>
      </c>
      <c r="CP76" s="132">
        <v>0</v>
      </c>
      <c r="CQ76" s="132">
        <v>0</v>
      </c>
      <c r="CR76" s="132">
        <v>0</v>
      </c>
      <c r="CS76" s="132">
        <v>0</v>
      </c>
      <c r="CT76" s="132">
        <v>0</v>
      </c>
      <c r="CU76" s="132">
        <v>0</v>
      </c>
      <c r="CV76" s="132">
        <v>0</v>
      </c>
      <c r="CW76" s="132">
        <v>0</v>
      </c>
      <c r="CX76" s="132">
        <v>0</v>
      </c>
      <c r="CY76" s="132">
        <v>0</v>
      </c>
      <c r="CZ76" s="132">
        <v>0</v>
      </c>
      <c r="DA76" s="132">
        <v>0</v>
      </c>
      <c r="DB76" s="132">
        <v>0</v>
      </c>
      <c r="DC76" s="132">
        <v>0</v>
      </c>
      <c r="DD76" s="132">
        <v>0</v>
      </c>
      <c r="DE76" s="132">
        <v>0</v>
      </c>
      <c r="DF76" s="132">
        <v>0</v>
      </c>
      <c r="DG76" s="132">
        <v>0</v>
      </c>
    </row>
    <row r="77" spans="1:111" hidden="1" x14ac:dyDescent="0.25">
      <c r="A77" s="107"/>
      <c r="B77" s="87"/>
      <c r="C77" s="86"/>
      <c r="D77" s="86"/>
      <c r="E77" s="88"/>
      <c r="F77" s="41"/>
      <c r="G77" s="30" t="s">
        <v>29</v>
      </c>
      <c r="H77" s="31">
        <v>0</v>
      </c>
      <c r="I77" s="190">
        <f>IF($E76&gt;0,ROUND(((($D76/$E76)*H77)),0),0)</f>
        <v>0</v>
      </c>
      <c r="J77" s="86">
        <v>0</v>
      </c>
      <c r="K77" s="86">
        <v>0</v>
      </c>
      <c r="L77" s="86">
        <v>0</v>
      </c>
      <c r="M77" s="86">
        <v>0</v>
      </c>
      <c r="N77" s="86">
        <v>0</v>
      </c>
      <c r="O77" s="86">
        <v>0</v>
      </c>
      <c r="P77" s="86">
        <v>0</v>
      </c>
      <c r="Q77" s="86">
        <v>0</v>
      </c>
      <c r="R77" s="86">
        <v>0</v>
      </c>
      <c r="S77" s="86">
        <v>0</v>
      </c>
      <c r="T77" s="86">
        <v>0</v>
      </c>
      <c r="U77" s="193" t="s">
        <v>29</v>
      </c>
      <c r="V77" s="31">
        <v>0</v>
      </c>
      <c r="W77" s="190">
        <f>IF($E76&gt;0,ROUND(((($D76/$E76)*V77)*((1+$B$9)^(RIGHT(W$11,2)-1))),0),0)</f>
        <v>0</v>
      </c>
      <c r="X77" s="86">
        <v>0</v>
      </c>
      <c r="Y77" s="86">
        <v>0</v>
      </c>
      <c r="Z77" s="86">
        <v>0</v>
      </c>
      <c r="AA77" s="86">
        <v>0</v>
      </c>
      <c r="AB77" s="86">
        <v>0</v>
      </c>
      <c r="AC77" s="86">
        <v>0</v>
      </c>
      <c r="AD77" s="86">
        <v>0</v>
      </c>
      <c r="AE77" s="86">
        <v>0</v>
      </c>
      <c r="AF77" s="86">
        <v>0</v>
      </c>
      <c r="AG77" s="86">
        <v>0</v>
      </c>
      <c r="AH77" s="86">
        <v>0</v>
      </c>
      <c r="AI77" s="193" t="s">
        <v>29</v>
      </c>
      <c r="AJ77" s="31">
        <v>0</v>
      </c>
      <c r="AK77" s="190">
        <f>IF($E76&gt;0,ROUND(((($D76/$E76)*AJ77)*((1+$B$9)^(RIGHT(AK$11,2)-1))),0),0)</f>
        <v>0</v>
      </c>
      <c r="AL77" s="86">
        <v>0</v>
      </c>
      <c r="AM77" s="86">
        <v>0</v>
      </c>
      <c r="AN77" s="86">
        <v>0</v>
      </c>
      <c r="AO77" s="86">
        <v>0</v>
      </c>
      <c r="AP77" s="86">
        <v>0</v>
      </c>
      <c r="AQ77" s="86">
        <v>0</v>
      </c>
      <c r="AR77" s="86">
        <v>0</v>
      </c>
      <c r="AS77" s="86">
        <v>0</v>
      </c>
      <c r="AT77" s="86">
        <v>0</v>
      </c>
      <c r="AU77" s="86">
        <v>0</v>
      </c>
      <c r="AV77" s="86">
        <v>0</v>
      </c>
      <c r="AW77" s="193" t="s">
        <v>29</v>
      </c>
      <c r="AX77" s="31">
        <v>0</v>
      </c>
      <c r="AY77" s="190">
        <f>IF($E76&gt;0,ROUND(((($D76/$E76)*AX77)*((1+$B$9)^(RIGHT(AY$11,2)-1))),0),0)</f>
        <v>0</v>
      </c>
      <c r="AZ77" s="86">
        <v>0</v>
      </c>
      <c r="BA77" s="86">
        <v>0</v>
      </c>
      <c r="BB77" s="86">
        <v>0</v>
      </c>
      <c r="BC77" s="86">
        <v>0</v>
      </c>
      <c r="BD77" s="86">
        <v>0</v>
      </c>
      <c r="BE77" s="86">
        <v>0</v>
      </c>
      <c r="BF77" s="86">
        <v>0</v>
      </c>
      <c r="BG77" s="86">
        <v>0</v>
      </c>
      <c r="BH77" s="86">
        <v>0</v>
      </c>
      <c r="BI77" s="86">
        <v>0</v>
      </c>
      <c r="BJ77" s="86">
        <v>0</v>
      </c>
      <c r="BK77" s="193" t="s">
        <v>29</v>
      </c>
      <c r="BL77" s="31">
        <v>0</v>
      </c>
      <c r="BM77" s="190">
        <f>IF($E76&gt;0,ROUND(((($D76/$E76)*BL77)*((1+$B$9)^(RIGHT(BM$11,2)-1))),0),0)</f>
        <v>0</v>
      </c>
      <c r="BN77" s="86">
        <v>0</v>
      </c>
      <c r="BO77" s="86">
        <v>0</v>
      </c>
      <c r="BP77" s="86">
        <v>0</v>
      </c>
      <c r="BQ77" s="86">
        <v>0</v>
      </c>
      <c r="BR77" s="86">
        <v>0</v>
      </c>
      <c r="BS77" s="86">
        <v>0</v>
      </c>
      <c r="BT77" s="86">
        <v>0</v>
      </c>
      <c r="BU77" s="86">
        <v>0</v>
      </c>
      <c r="BV77" s="86">
        <v>0</v>
      </c>
      <c r="BW77" s="86">
        <v>0</v>
      </c>
      <c r="BX77" s="86">
        <v>0</v>
      </c>
      <c r="BY77" s="99">
        <f>SUM(I77,W77,AK77,AY77,BM77)</f>
        <v>0</v>
      </c>
      <c r="BZ77" s="12"/>
      <c r="CA77" s="108">
        <f t="shared" si="57"/>
        <v>0</v>
      </c>
      <c r="CB77" s="99">
        <f t="shared" si="58"/>
        <v>0</v>
      </c>
      <c r="CC77" s="86"/>
      <c r="CD77" s="132">
        <f t="shared" si="59"/>
        <v>0</v>
      </c>
      <c r="CE77" s="132">
        <v>0</v>
      </c>
      <c r="CF77" s="132">
        <v>0</v>
      </c>
      <c r="CG77" s="132">
        <v>0</v>
      </c>
      <c r="CH77" s="132">
        <v>0</v>
      </c>
      <c r="CI77" s="132">
        <v>0</v>
      </c>
      <c r="CJ77" s="132">
        <v>0</v>
      </c>
      <c r="CK77" s="132">
        <v>0</v>
      </c>
      <c r="CL77" s="132">
        <v>0</v>
      </c>
      <c r="CM77" s="132">
        <v>0</v>
      </c>
      <c r="CN77" s="132">
        <v>0</v>
      </c>
      <c r="CO77" s="132">
        <v>0</v>
      </c>
      <c r="CP77" s="132">
        <v>0</v>
      </c>
      <c r="CQ77" s="132">
        <v>0</v>
      </c>
      <c r="CR77" s="132">
        <v>0</v>
      </c>
      <c r="CS77" s="132">
        <v>0</v>
      </c>
      <c r="CT77" s="132">
        <v>0</v>
      </c>
      <c r="CU77" s="132">
        <v>0</v>
      </c>
      <c r="CV77" s="132">
        <v>0</v>
      </c>
      <c r="CW77" s="132">
        <v>0</v>
      </c>
      <c r="CX77" s="132">
        <v>0</v>
      </c>
      <c r="CY77" s="132">
        <v>0</v>
      </c>
      <c r="CZ77" s="132">
        <v>0</v>
      </c>
      <c r="DA77" s="132">
        <v>0</v>
      </c>
      <c r="DB77" s="132">
        <v>0</v>
      </c>
      <c r="DC77" s="132">
        <v>0</v>
      </c>
      <c r="DD77" s="132">
        <v>0</v>
      </c>
      <c r="DE77" s="132">
        <v>0</v>
      </c>
      <c r="DF77" s="132">
        <v>0</v>
      </c>
      <c r="DG77" s="132">
        <v>0</v>
      </c>
    </row>
    <row r="78" spans="1:111" hidden="1" x14ac:dyDescent="0.25">
      <c r="A78" s="107"/>
      <c r="B78" s="87"/>
      <c r="C78" s="86"/>
      <c r="D78" s="86"/>
      <c r="E78" s="88"/>
      <c r="F78" s="41"/>
      <c r="G78" s="30"/>
      <c r="H78" s="31"/>
      <c r="I78" s="190"/>
      <c r="J78" s="86"/>
      <c r="K78" s="86"/>
      <c r="L78" s="86"/>
      <c r="M78" s="86"/>
      <c r="N78" s="86"/>
      <c r="O78" s="86"/>
      <c r="P78" s="86"/>
      <c r="Q78" s="86"/>
      <c r="R78" s="86"/>
      <c r="S78" s="86"/>
      <c r="T78" s="86"/>
      <c r="U78" s="193"/>
      <c r="V78" s="31"/>
      <c r="W78" s="190"/>
      <c r="X78" s="86"/>
      <c r="Y78" s="86"/>
      <c r="Z78" s="86"/>
      <c r="AA78" s="86"/>
      <c r="AB78" s="86"/>
      <c r="AC78" s="86"/>
      <c r="AD78" s="86"/>
      <c r="AE78" s="86"/>
      <c r="AF78" s="86"/>
      <c r="AG78" s="86"/>
      <c r="AH78" s="86"/>
      <c r="AI78" s="193"/>
      <c r="AJ78" s="31"/>
      <c r="AK78" s="190"/>
      <c r="AL78" s="86"/>
      <c r="AM78" s="86"/>
      <c r="AN78" s="86"/>
      <c r="AO78" s="86"/>
      <c r="AP78" s="86"/>
      <c r="AQ78" s="86"/>
      <c r="AR78" s="86"/>
      <c r="AS78" s="86"/>
      <c r="AT78" s="86"/>
      <c r="AU78" s="86"/>
      <c r="AV78" s="86"/>
      <c r="AW78" s="193"/>
      <c r="AX78" s="31"/>
      <c r="AY78" s="190"/>
      <c r="AZ78" s="86"/>
      <c r="BA78" s="86"/>
      <c r="BB78" s="86"/>
      <c r="BC78" s="86"/>
      <c r="BD78" s="86"/>
      <c r="BE78" s="86"/>
      <c r="BF78" s="86"/>
      <c r="BG78" s="86"/>
      <c r="BH78" s="86"/>
      <c r="BI78" s="86"/>
      <c r="BJ78" s="86"/>
      <c r="BK78" s="193"/>
      <c r="BL78" s="31"/>
      <c r="BM78" s="190"/>
      <c r="BN78" s="86"/>
      <c r="BO78" s="86"/>
      <c r="BP78" s="86"/>
      <c r="BQ78" s="86"/>
      <c r="BR78" s="86"/>
      <c r="BS78" s="86"/>
      <c r="BT78" s="86"/>
      <c r="BU78" s="86"/>
      <c r="BV78" s="86"/>
      <c r="BW78" s="86"/>
      <c r="BX78" s="86"/>
      <c r="BY78" s="99"/>
      <c r="BZ78" s="12"/>
      <c r="CA78" s="108"/>
      <c r="CB78" s="99"/>
      <c r="CC78" s="86"/>
      <c r="CD78" s="132"/>
      <c r="CE78" s="132"/>
      <c r="CF78" s="132"/>
      <c r="CG78" s="132"/>
      <c r="CH78" s="132"/>
      <c r="CI78" s="132"/>
      <c r="CJ78" s="132"/>
      <c r="CK78" s="132"/>
      <c r="CL78" s="132"/>
      <c r="CM78" s="132"/>
      <c r="CN78" s="132"/>
      <c r="CO78" s="132"/>
      <c r="CP78" s="132"/>
      <c r="CQ78" s="132"/>
      <c r="CR78" s="132"/>
      <c r="CS78" s="132"/>
      <c r="CT78" s="132"/>
      <c r="CU78" s="132"/>
      <c r="CV78" s="132"/>
      <c r="CW78" s="132"/>
      <c r="CX78" s="132"/>
      <c r="CY78" s="132"/>
      <c r="CZ78" s="132"/>
      <c r="DA78" s="132"/>
      <c r="DB78" s="132"/>
      <c r="DC78" s="132"/>
      <c r="DD78" s="132"/>
      <c r="DE78" s="132"/>
      <c r="DF78" s="132"/>
      <c r="DG78" s="132"/>
    </row>
    <row r="79" spans="1:111" hidden="1" x14ac:dyDescent="0.25">
      <c r="A79" s="107" t="s">
        <v>30</v>
      </c>
      <c r="B79" s="87"/>
      <c r="C79" s="86"/>
      <c r="D79" s="86">
        <v>0</v>
      </c>
      <c r="E79" s="88"/>
      <c r="F79" s="41"/>
      <c r="G79" s="30" t="s">
        <v>28</v>
      </c>
      <c r="H79" s="31">
        <v>0</v>
      </c>
      <c r="I79" s="190">
        <f>IF($E79&gt;0,ROUND(((($D79/$E79)*H79)),0),0)</f>
        <v>0</v>
      </c>
      <c r="J79" s="86">
        <v>0</v>
      </c>
      <c r="K79" s="86">
        <v>0</v>
      </c>
      <c r="L79" s="86">
        <v>0</v>
      </c>
      <c r="M79" s="86">
        <v>0</v>
      </c>
      <c r="N79" s="86">
        <v>0</v>
      </c>
      <c r="O79" s="86">
        <v>0</v>
      </c>
      <c r="P79" s="86">
        <v>0</v>
      </c>
      <c r="Q79" s="86">
        <v>0</v>
      </c>
      <c r="R79" s="86">
        <v>0</v>
      </c>
      <c r="S79" s="86">
        <v>0</v>
      </c>
      <c r="T79" s="86">
        <v>0</v>
      </c>
      <c r="U79" s="193" t="s">
        <v>28</v>
      </c>
      <c r="V79" s="31">
        <v>0</v>
      </c>
      <c r="W79" s="190">
        <f>IF($E79&gt;0,ROUND(((($D79/$E79)*V79)*((1+$B$9)^(RIGHT(W$11,2)-1))),0),0)</f>
        <v>0</v>
      </c>
      <c r="X79" s="86">
        <v>0</v>
      </c>
      <c r="Y79" s="86">
        <v>0</v>
      </c>
      <c r="Z79" s="86">
        <v>0</v>
      </c>
      <c r="AA79" s="86">
        <v>0</v>
      </c>
      <c r="AB79" s="86">
        <v>0</v>
      </c>
      <c r="AC79" s="86">
        <v>0</v>
      </c>
      <c r="AD79" s="86">
        <v>0</v>
      </c>
      <c r="AE79" s="86">
        <v>0</v>
      </c>
      <c r="AF79" s="86">
        <v>0</v>
      </c>
      <c r="AG79" s="86">
        <v>0</v>
      </c>
      <c r="AH79" s="86">
        <v>0</v>
      </c>
      <c r="AI79" s="193" t="s">
        <v>28</v>
      </c>
      <c r="AJ79" s="31">
        <v>0</v>
      </c>
      <c r="AK79" s="190">
        <f>ROUND(($D79*AJ79)*((1+$B$9)^(RIGHT(AK$11,2)-1)),0)</f>
        <v>0</v>
      </c>
      <c r="AL79" s="86">
        <v>0</v>
      </c>
      <c r="AM79" s="86">
        <v>0</v>
      </c>
      <c r="AN79" s="86">
        <v>0</v>
      </c>
      <c r="AO79" s="86">
        <v>0</v>
      </c>
      <c r="AP79" s="86">
        <v>0</v>
      </c>
      <c r="AQ79" s="86">
        <v>0</v>
      </c>
      <c r="AR79" s="86">
        <v>0</v>
      </c>
      <c r="AS79" s="86">
        <v>0</v>
      </c>
      <c r="AT79" s="86">
        <v>0</v>
      </c>
      <c r="AU79" s="86">
        <v>0</v>
      </c>
      <c r="AV79" s="86">
        <v>0</v>
      </c>
      <c r="AW79" s="193" t="s">
        <v>28</v>
      </c>
      <c r="AX79" s="31">
        <v>0</v>
      </c>
      <c r="AY79" s="190">
        <f>IF($E79&gt;0,ROUND(((($D79/$E79)*AX79)*((1+$B$9)^(RIGHT(AY$11,2)-1))),0),0)</f>
        <v>0</v>
      </c>
      <c r="AZ79" s="86">
        <v>0</v>
      </c>
      <c r="BA79" s="86">
        <v>0</v>
      </c>
      <c r="BB79" s="86">
        <v>0</v>
      </c>
      <c r="BC79" s="86">
        <v>0</v>
      </c>
      <c r="BD79" s="86">
        <v>0</v>
      </c>
      <c r="BE79" s="86">
        <v>0</v>
      </c>
      <c r="BF79" s="86">
        <v>0</v>
      </c>
      <c r="BG79" s="86">
        <v>0</v>
      </c>
      <c r="BH79" s="86">
        <v>0</v>
      </c>
      <c r="BI79" s="86">
        <v>0</v>
      </c>
      <c r="BJ79" s="86">
        <v>0</v>
      </c>
      <c r="BK79" s="193" t="s">
        <v>28</v>
      </c>
      <c r="BL79" s="31">
        <v>0</v>
      </c>
      <c r="BM79" s="190">
        <f>IF($E79&gt;0,ROUND(((($D79/$E79)*BL79)*((1+$B$9)^(RIGHT(BM$11,2)-1))),0),0)</f>
        <v>0</v>
      </c>
      <c r="BN79" s="86">
        <v>0</v>
      </c>
      <c r="BO79" s="86">
        <v>0</v>
      </c>
      <c r="BP79" s="86">
        <v>0</v>
      </c>
      <c r="BQ79" s="86">
        <v>0</v>
      </c>
      <c r="BR79" s="86">
        <v>0</v>
      </c>
      <c r="BS79" s="86">
        <v>0</v>
      </c>
      <c r="BT79" s="86">
        <v>0</v>
      </c>
      <c r="BU79" s="86">
        <v>0</v>
      </c>
      <c r="BV79" s="86">
        <v>0</v>
      </c>
      <c r="BW79" s="86">
        <v>0</v>
      </c>
      <c r="BX79" s="86">
        <v>0</v>
      </c>
      <c r="BY79" s="99">
        <f>SUM(I79,W79,AK79,AY79,BM79)</f>
        <v>0</v>
      </c>
      <c r="BZ79" s="12"/>
      <c r="CA79" s="108">
        <f t="shared" ref="CA79:CA80" si="60">SUM(J79,X79,AL79,AZ79,BN79)</f>
        <v>0</v>
      </c>
      <c r="CB79" s="99">
        <f t="shared" ref="CB79:CB80" si="61">SUM(K79:T79,Y79:AH79,AM79:AV79,BA79:BJ79,BO79:BX79)</f>
        <v>0</v>
      </c>
      <c r="CC79" s="86"/>
      <c r="CD79" s="132">
        <f t="shared" ref="CD79:CD80" si="62">BY79-SUM(CE79:DG79)</f>
        <v>0</v>
      </c>
      <c r="CE79" s="132">
        <v>0</v>
      </c>
      <c r="CF79" s="132">
        <v>0</v>
      </c>
      <c r="CG79" s="132">
        <v>0</v>
      </c>
      <c r="CH79" s="132">
        <v>0</v>
      </c>
      <c r="CI79" s="132">
        <v>0</v>
      </c>
      <c r="CJ79" s="132">
        <v>0</v>
      </c>
      <c r="CK79" s="132">
        <v>0</v>
      </c>
      <c r="CL79" s="132">
        <v>0</v>
      </c>
      <c r="CM79" s="132">
        <v>0</v>
      </c>
      <c r="CN79" s="132">
        <v>0</v>
      </c>
      <c r="CO79" s="132">
        <v>0</v>
      </c>
      <c r="CP79" s="132">
        <v>0</v>
      </c>
      <c r="CQ79" s="132">
        <v>0</v>
      </c>
      <c r="CR79" s="132">
        <v>0</v>
      </c>
      <c r="CS79" s="132">
        <v>0</v>
      </c>
      <c r="CT79" s="132">
        <v>0</v>
      </c>
      <c r="CU79" s="132">
        <v>0</v>
      </c>
      <c r="CV79" s="132">
        <v>0</v>
      </c>
      <c r="CW79" s="132">
        <v>0</v>
      </c>
      <c r="CX79" s="132">
        <v>0</v>
      </c>
      <c r="CY79" s="132">
        <v>0</v>
      </c>
      <c r="CZ79" s="132">
        <v>0</v>
      </c>
      <c r="DA79" s="132">
        <v>0</v>
      </c>
      <c r="DB79" s="132">
        <v>0</v>
      </c>
      <c r="DC79" s="132">
        <v>0</v>
      </c>
      <c r="DD79" s="132">
        <v>0</v>
      </c>
      <c r="DE79" s="132">
        <v>0</v>
      </c>
      <c r="DF79" s="132">
        <v>0</v>
      </c>
      <c r="DG79" s="132">
        <v>0</v>
      </c>
    </row>
    <row r="80" spans="1:111" hidden="1" x14ac:dyDescent="0.25">
      <c r="A80" s="107"/>
      <c r="B80" s="87"/>
      <c r="C80" s="86"/>
      <c r="D80" s="86"/>
      <c r="E80" s="88"/>
      <c r="F80" s="41"/>
      <c r="G80" s="30" t="s">
        <v>29</v>
      </c>
      <c r="H80" s="31">
        <v>0</v>
      </c>
      <c r="I80" s="190">
        <f>IF($E79&gt;0,ROUND(((($D79/$E79)*H80)),0),0)</f>
        <v>0</v>
      </c>
      <c r="J80" s="86">
        <v>0</v>
      </c>
      <c r="K80" s="86">
        <v>0</v>
      </c>
      <c r="L80" s="86">
        <v>0</v>
      </c>
      <c r="M80" s="86">
        <v>0</v>
      </c>
      <c r="N80" s="86">
        <v>0</v>
      </c>
      <c r="O80" s="86">
        <v>0</v>
      </c>
      <c r="P80" s="86">
        <v>0</v>
      </c>
      <c r="Q80" s="86">
        <v>0</v>
      </c>
      <c r="R80" s="86">
        <v>0</v>
      </c>
      <c r="S80" s="86">
        <v>0</v>
      </c>
      <c r="T80" s="86">
        <v>0</v>
      </c>
      <c r="U80" s="193" t="s">
        <v>29</v>
      </c>
      <c r="V80" s="31">
        <v>0</v>
      </c>
      <c r="W80" s="190">
        <f>IF($E79&gt;0,ROUND(((($D79/$E79)*V80)*((1+$B$9)^(RIGHT(W$11,2)-1))),0),0)</f>
        <v>0</v>
      </c>
      <c r="X80" s="86">
        <v>0</v>
      </c>
      <c r="Y80" s="86">
        <v>0</v>
      </c>
      <c r="Z80" s="86">
        <v>0</v>
      </c>
      <c r="AA80" s="86">
        <v>0</v>
      </c>
      <c r="AB80" s="86">
        <v>0</v>
      </c>
      <c r="AC80" s="86">
        <v>0</v>
      </c>
      <c r="AD80" s="86">
        <v>0</v>
      </c>
      <c r="AE80" s="86">
        <v>0</v>
      </c>
      <c r="AF80" s="86">
        <v>0</v>
      </c>
      <c r="AG80" s="86">
        <v>0</v>
      </c>
      <c r="AH80" s="86">
        <v>0</v>
      </c>
      <c r="AI80" s="193" t="s">
        <v>29</v>
      </c>
      <c r="AJ80" s="31">
        <v>0</v>
      </c>
      <c r="AK80" s="190">
        <f>IF($E79&gt;0,ROUND(((($D79/$E79)*AJ80)*((1+$B$9)^(RIGHT(AK$11,2)-1))),0),0)</f>
        <v>0</v>
      </c>
      <c r="AL80" s="86">
        <v>0</v>
      </c>
      <c r="AM80" s="86">
        <v>0</v>
      </c>
      <c r="AN80" s="86">
        <v>0</v>
      </c>
      <c r="AO80" s="86">
        <v>0</v>
      </c>
      <c r="AP80" s="86">
        <v>0</v>
      </c>
      <c r="AQ80" s="86">
        <v>0</v>
      </c>
      <c r="AR80" s="86">
        <v>0</v>
      </c>
      <c r="AS80" s="86">
        <v>0</v>
      </c>
      <c r="AT80" s="86">
        <v>0</v>
      </c>
      <c r="AU80" s="86">
        <v>0</v>
      </c>
      <c r="AV80" s="86">
        <v>0</v>
      </c>
      <c r="AW80" s="193" t="s">
        <v>29</v>
      </c>
      <c r="AX80" s="31">
        <v>0</v>
      </c>
      <c r="AY80" s="190">
        <f>IF($E79&gt;0,ROUND(((($D79/$E79)*AX80)*((1+$B$9)^(RIGHT(AY$11,2)-1))),0),0)</f>
        <v>0</v>
      </c>
      <c r="AZ80" s="86">
        <v>0</v>
      </c>
      <c r="BA80" s="86">
        <v>0</v>
      </c>
      <c r="BB80" s="86">
        <v>0</v>
      </c>
      <c r="BC80" s="86">
        <v>0</v>
      </c>
      <c r="BD80" s="86">
        <v>0</v>
      </c>
      <c r="BE80" s="86">
        <v>0</v>
      </c>
      <c r="BF80" s="86">
        <v>0</v>
      </c>
      <c r="BG80" s="86">
        <v>0</v>
      </c>
      <c r="BH80" s="86">
        <v>0</v>
      </c>
      <c r="BI80" s="86">
        <v>0</v>
      </c>
      <c r="BJ80" s="86">
        <v>0</v>
      </c>
      <c r="BK80" s="193" t="s">
        <v>29</v>
      </c>
      <c r="BL80" s="31">
        <v>0</v>
      </c>
      <c r="BM80" s="190">
        <f>IF($E79&gt;0,ROUND(((($D79/$E79)*BL80)*((1+$B$9)^(RIGHT(BM$11,2)-1))),0),0)</f>
        <v>0</v>
      </c>
      <c r="BN80" s="86">
        <v>0</v>
      </c>
      <c r="BO80" s="86">
        <v>0</v>
      </c>
      <c r="BP80" s="86">
        <v>0</v>
      </c>
      <c r="BQ80" s="86">
        <v>0</v>
      </c>
      <c r="BR80" s="86">
        <v>0</v>
      </c>
      <c r="BS80" s="86">
        <v>0</v>
      </c>
      <c r="BT80" s="86">
        <v>0</v>
      </c>
      <c r="BU80" s="86">
        <v>0</v>
      </c>
      <c r="BV80" s="86">
        <v>0</v>
      </c>
      <c r="BW80" s="86">
        <v>0</v>
      </c>
      <c r="BX80" s="86">
        <v>0</v>
      </c>
      <c r="BY80" s="99">
        <f>SUM(I80,W80,AK80,AY80,BM80)</f>
        <v>0</v>
      </c>
      <c r="BZ80" s="12"/>
      <c r="CA80" s="108">
        <f t="shared" si="60"/>
        <v>0</v>
      </c>
      <c r="CB80" s="99">
        <f t="shared" si="61"/>
        <v>0</v>
      </c>
      <c r="CC80" s="86"/>
      <c r="CD80" s="132">
        <f t="shared" si="62"/>
        <v>0</v>
      </c>
      <c r="CE80" s="132">
        <v>0</v>
      </c>
      <c r="CF80" s="132">
        <v>0</v>
      </c>
      <c r="CG80" s="132">
        <v>0</v>
      </c>
      <c r="CH80" s="132">
        <v>0</v>
      </c>
      <c r="CI80" s="132">
        <v>0</v>
      </c>
      <c r="CJ80" s="132">
        <v>0</v>
      </c>
      <c r="CK80" s="132">
        <v>0</v>
      </c>
      <c r="CL80" s="132">
        <v>0</v>
      </c>
      <c r="CM80" s="132">
        <v>0</v>
      </c>
      <c r="CN80" s="132">
        <v>0</v>
      </c>
      <c r="CO80" s="132">
        <v>0</v>
      </c>
      <c r="CP80" s="132">
        <v>0</v>
      </c>
      <c r="CQ80" s="132">
        <v>0</v>
      </c>
      <c r="CR80" s="132">
        <v>0</v>
      </c>
      <c r="CS80" s="132">
        <v>0</v>
      </c>
      <c r="CT80" s="132">
        <v>0</v>
      </c>
      <c r="CU80" s="132">
        <v>0</v>
      </c>
      <c r="CV80" s="132">
        <v>0</v>
      </c>
      <c r="CW80" s="132">
        <v>0</v>
      </c>
      <c r="CX80" s="132">
        <v>0</v>
      </c>
      <c r="CY80" s="132">
        <v>0</v>
      </c>
      <c r="CZ80" s="132">
        <v>0</v>
      </c>
      <c r="DA80" s="132">
        <v>0</v>
      </c>
      <c r="DB80" s="132">
        <v>0</v>
      </c>
      <c r="DC80" s="132">
        <v>0</v>
      </c>
      <c r="DD80" s="132">
        <v>0</v>
      </c>
      <c r="DE80" s="132">
        <v>0</v>
      </c>
      <c r="DF80" s="132">
        <v>0</v>
      </c>
      <c r="DG80" s="132">
        <v>0</v>
      </c>
    </row>
    <row r="81" spans="1:111" hidden="1" x14ac:dyDescent="0.25">
      <c r="A81" s="107"/>
      <c r="B81" s="87"/>
      <c r="C81" s="86"/>
      <c r="D81" s="86"/>
      <c r="E81" s="88"/>
      <c r="F81" s="41"/>
      <c r="G81" s="30"/>
      <c r="H81" s="31"/>
      <c r="I81" s="190"/>
      <c r="J81" s="86"/>
      <c r="K81" s="86"/>
      <c r="L81" s="86"/>
      <c r="M81" s="86"/>
      <c r="N81" s="86"/>
      <c r="O81" s="86"/>
      <c r="P81" s="86"/>
      <c r="Q81" s="86"/>
      <c r="R81" s="86"/>
      <c r="S81" s="86"/>
      <c r="T81" s="86"/>
      <c r="U81" s="193"/>
      <c r="V81" s="31"/>
      <c r="W81" s="190"/>
      <c r="X81" s="86"/>
      <c r="Y81" s="86"/>
      <c r="Z81" s="86"/>
      <c r="AA81" s="86"/>
      <c r="AB81" s="86"/>
      <c r="AC81" s="86"/>
      <c r="AD81" s="86"/>
      <c r="AE81" s="86"/>
      <c r="AF81" s="86"/>
      <c r="AG81" s="86"/>
      <c r="AH81" s="86"/>
      <c r="AI81" s="193"/>
      <c r="AJ81" s="31"/>
      <c r="AK81" s="190"/>
      <c r="AL81" s="86"/>
      <c r="AM81" s="86"/>
      <c r="AN81" s="86"/>
      <c r="AO81" s="86"/>
      <c r="AP81" s="86"/>
      <c r="AQ81" s="86"/>
      <c r="AR81" s="86"/>
      <c r="AS81" s="86"/>
      <c r="AT81" s="86"/>
      <c r="AU81" s="86"/>
      <c r="AV81" s="86"/>
      <c r="AW81" s="193"/>
      <c r="AX81" s="31"/>
      <c r="AY81" s="190"/>
      <c r="AZ81" s="86"/>
      <c r="BA81" s="86"/>
      <c r="BB81" s="86"/>
      <c r="BC81" s="86"/>
      <c r="BD81" s="86"/>
      <c r="BE81" s="86"/>
      <c r="BF81" s="86"/>
      <c r="BG81" s="86"/>
      <c r="BH81" s="86"/>
      <c r="BI81" s="86"/>
      <c r="BJ81" s="86"/>
      <c r="BK81" s="193"/>
      <c r="BL81" s="31"/>
      <c r="BM81" s="190"/>
      <c r="BN81" s="86"/>
      <c r="BO81" s="86"/>
      <c r="BP81" s="86"/>
      <c r="BQ81" s="86"/>
      <c r="BR81" s="86"/>
      <c r="BS81" s="86"/>
      <c r="BT81" s="86"/>
      <c r="BU81" s="86"/>
      <c r="BV81" s="86"/>
      <c r="BW81" s="86"/>
      <c r="BX81" s="86"/>
      <c r="BY81" s="99"/>
      <c r="BZ81" s="12"/>
      <c r="CA81" s="108"/>
      <c r="CB81" s="99"/>
      <c r="CC81" s="86"/>
      <c r="CD81" s="132"/>
      <c r="CE81" s="132"/>
      <c r="CF81" s="132"/>
      <c r="CG81" s="132"/>
      <c r="CH81" s="132"/>
      <c r="CI81" s="132"/>
      <c r="CJ81" s="132"/>
      <c r="CK81" s="132"/>
      <c r="CL81" s="132"/>
      <c r="CM81" s="132"/>
      <c r="CN81" s="132"/>
      <c r="CO81" s="132"/>
      <c r="CP81" s="132"/>
      <c r="CQ81" s="132"/>
      <c r="CR81" s="132"/>
      <c r="CS81" s="132"/>
      <c r="CT81" s="132"/>
      <c r="CU81" s="132"/>
      <c r="CV81" s="132"/>
      <c r="CW81" s="132"/>
      <c r="CX81" s="132"/>
      <c r="CY81" s="132"/>
      <c r="CZ81" s="132"/>
      <c r="DA81" s="132"/>
      <c r="DB81" s="132"/>
      <c r="DC81" s="132"/>
      <c r="DD81" s="132"/>
      <c r="DE81" s="132"/>
      <c r="DF81" s="132"/>
      <c r="DG81" s="132"/>
    </row>
    <row r="82" spans="1:111" hidden="1" x14ac:dyDescent="0.25">
      <c r="A82" s="107" t="s">
        <v>30</v>
      </c>
      <c r="B82" s="87"/>
      <c r="C82" s="86"/>
      <c r="D82" s="86">
        <v>0</v>
      </c>
      <c r="E82" s="88"/>
      <c r="F82" s="41"/>
      <c r="G82" s="30" t="s">
        <v>28</v>
      </c>
      <c r="H82" s="31">
        <v>0</v>
      </c>
      <c r="I82" s="190">
        <f>IF($E82&gt;0,ROUND(((($D82/$E82)*H82)),0),0)</f>
        <v>0</v>
      </c>
      <c r="J82" s="86">
        <v>0</v>
      </c>
      <c r="K82" s="86">
        <v>0</v>
      </c>
      <c r="L82" s="86">
        <v>0</v>
      </c>
      <c r="M82" s="86">
        <v>0</v>
      </c>
      <c r="N82" s="86">
        <v>0</v>
      </c>
      <c r="O82" s="86">
        <v>0</v>
      </c>
      <c r="P82" s="86">
        <v>0</v>
      </c>
      <c r="Q82" s="86">
        <v>0</v>
      </c>
      <c r="R82" s="86">
        <v>0</v>
      </c>
      <c r="S82" s="86">
        <v>0</v>
      </c>
      <c r="T82" s="86">
        <v>0</v>
      </c>
      <c r="U82" s="193" t="s">
        <v>28</v>
      </c>
      <c r="V82" s="31">
        <v>0</v>
      </c>
      <c r="W82" s="190">
        <f>IF($E82&gt;0,ROUND(((($D82/$E82)*V82)*((1+$B$9)^(RIGHT(W$11,2)-1))),0),0)</f>
        <v>0</v>
      </c>
      <c r="X82" s="86">
        <v>0</v>
      </c>
      <c r="Y82" s="86">
        <v>0</v>
      </c>
      <c r="Z82" s="86">
        <v>0</v>
      </c>
      <c r="AA82" s="86">
        <v>0</v>
      </c>
      <c r="AB82" s="86">
        <v>0</v>
      </c>
      <c r="AC82" s="86">
        <v>0</v>
      </c>
      <c r="AD82" s="86">
        <v>0</v>
      </c>
      <c r="AE82" s="86">
        <v>0</v>
      </c>
      <c r="AF82" s="86">
        <v>0</v>
      </c>
      <c r="AG82" s="86">
        <v>0</v>
      </c>
      <c r="AH82" s="86">
        <v>0</v>
      </c>
      <c r="AI82" s="193" t="s">
        <v>28</v>
      </c>
      <c r="AJ82" s="31">
        <v>0</v>
      </c>
      <c r="AK82" s="190">
        <f>ROUND(($D82*AJ82)*((1+$B$9)^(RIGHT(AK$11,2)-1)),0)</f>
        <v>0</v>
      </c>
      <c r="AL82" s="86">
        <v>0</v>
      </c>
      <c r="AM82" s="86">
        <v>0</v>
      </c>
      <c r="AN82" s="86">
        <v>0</v>
      </c>
      <c r="AO82" s="86">
        <v>0</v>
      </c>
      <c r="AP82" s="86">
        <v>0</v>
      </c>
      <c r="AQ82" s="86">
        <v>0</v>
      </c>
      <c r="AR82" s="86">
        <v>0</v>
      </c>
      <c r="AS82" s="86">
        <v>0</v>
      </c>
      <c r="AT82" s="86">
        <v>0</v>
      </c>
      <c r="AU82" s="86">
        <v>0</v>
      </c>
      <c r="AV82" s="86">
        <v>0</v>
      </c>
      <c r="AW82" s="193" t="s">
        <v>28</v>
      </c>
      <c r="AX82" s="31">
        <v>0</v>
      </c>
      <c r="AY82" s="190">
        <f>IF($E82&gt;0,ROUND(((($D82/$E82)*AX82)*((1+$B$9)^(RIGHT(AY$11,2)-1))),0),0)</f>
        <v>0</v>
      </c>
      <c r="AZ82" s="86">
        <v>0</v>
      </c>
      <c r="BA82" s="86">
        <v>0</v>
      </c>
      <c r="BB82" s="86">
        <v>0</v>
      </c>
      <c r="BC82" s="86">
        <v>0</v>
      </c>
      <c r="BD82" s="86">
        <v>0</v>
      </c>
      <c r="BE82" s="86">
        <v>0</v>
      </c>
      <c r="BF82" s="86">
        <v>0</v>
      </c>
      <c r="BG82" s="86">
        <v>0</v>
      </c>
      <c r="BH82" s="86">
        <v>0</v>
      </c>
      <c r="BI82" s="86">
        <v>0</v>
      </c>
      <c r="BJ82" s="86">
        <v>0</v>
      </c>
      <c r="BK82" s="193" t="s">
        <v>28</v>
      </c>
      <c r="BL82" s="31">
        <v>0</v>
      </c>
      <c r="BM82" s="190">
        <f>IF($E82&gt;0,ROUND(((($D82/$E82)*BL82)*((1+$B$9)^(RIGHT(BM$11,2)-1))),0),0)</f>
        <v>0</v>
      </c>
      <c r="BN82" s="86">
        <v>0</v>
      </c>
      <c r="BO82" s="86">
        <v>0</v>
      </c>
      <c r="BP82" s="86">
        <v>0</v>
      </c>
      <c r="BQ82" s="86">
        <v>0</v>
      </c>
      <c r="BR82" s="86">
        <v>0</v>
      </c>
      <c r="BS82" s="86">
        <v>0</v>
      </c>
      <c r="BT82" s="86">
        <v>0</v>
      </c>
      <c r="BU82" s="86">
        <v>0</v>
      </c>
      <c r="BV82" s="86">
        <v>0</v>
      </c>
      <c r="BW82" s="86">
        <v>0</v>
      </c>
      <c r="BX82" s="86">
        <v>0</v>
      </c>
      <c r="BY82" s="99">
        <f>SUM(I82,W82,AK82,AY82,BM82)</f>
        <v>0</v>
      </c>
      <c r="BZ82" s="12"/>
      <c r="CA82" s="108">
        <f t="shared" ref="CA82:CA83" si="63">SUM(J82,X82,AL82,AZ82,BN82)</f>
        <v>0</v>
      </c>
      <c r="CB82" s="99">
        <f t="shared" ref="CB82:CB83" si="64">SUM(K82:T82,Y82:AH82,AM82:AV82,BA82:BJ82,BO82:BX82)</f>
        <v>0</v>
      </c>
      <c r="CC82" s="86"/>
      <c r="CD82" s="132">
        <f t="shared" ref="CD82:CD83" si="65">BY82-SUM(CE82:DG82)</f>
        <v>0</v>
      </c>
      <c r="CE82" s="132">
        <v>0</v>
      </c>
      <c r="CF82" s="132">
        <v>0</v>
      </c>
      <c r="CG82" s="132">
        <v>0</v>
      </c>
      <c r="CH82" s="132">
        <v>0</v>
      </c>
      <c r="CI82" s="132">
        <v>0</v>
      </c>
      <c r="CJ82" s="132">
        <v>0</v>
      </c>
      <c r="CK82" s="132">
        <v>0</v>
      </c>
      <c r="CL82" s="132">
        <v>0</v>
      </c>
      <c r="CM82" s="132">
        <v>0</v>
      </c>
      <c r="CN82" s="132">
        <v>0</v>
      </c>
      <c r="CO82" s="132">
        <v>0</v>
      </c>
      <c r="CP82" s="132">
        <v>0</v>
      </c>
      <c r="CQ82" s="132">
        <v>0</v>
      </c>
      <c r="CR82" s="132">
        <v>0</v>
      </c>
      <c r="CS82" s="132">
        <v>0</v>
      </c>
      <c r="CT82" s="132">
        <v>0</v>
      </c>
      <c r="CU82" s="132">
        <v>0</v>
      </c>
      <c r="CV82" s="132">
        <v>0</v>
      </c>
      <c r="CW82" s="132">
        <v>0</v>
      </c>
      <c r="CX82" s="132">
        <v>0</v>
      </c>
      <c r="CY82" s="132">
        <v>0</v>
      </c>
      <c r="CZ82" s="132">
        <v>0</v>
      </c>
      <c r="DA82" s="132">
        <v>0</v>
      </c>
      <c r="DB82" s="132">
        <v>0</v>
      </c>
      <c r="DC82" s="132">
        <v>0</v>
      </c>
      <c r="DD82" s="132">
        <v>0</v>
      </c>
      <c r="DE82" s="132">
        <v>0</v>
      </c>
      <c r="DF82" s="132">
        <v>0</v>
      </c>
      <c r="DG82" s="132">
        <v>0</v>
      </c>
    </row>
    <row r="83" spans="1:111" hidden="1" x14ac:dyDescent="0.25">
      <c r="A83" s="107"/>
      <c r="B83" s="87"/>
      <c r="C83" s="86"/>
      <c r="D83" s="86"/>
      <c r="E83" s="88"/>
      <c r="F83" s="41"/>
      <c r="G83" s="30" t="s">
        <v>29</v>
      </c>
      <c r="H83" s="31">
        <v>0</v>
      </c>
      <c r="I83" s="190">
        <f>IF($E82&gt;0,ROUND(((($D82/$E82)*H83)),0),0)</f>
        <v>0</v>
      </c>
      <c r="J83" s="86">
        <v>0</v>
      </c>
      <c r="K83" s="86">
        <v>0</v>
      </c>
      <c r="L83" s="86">
        <v>0</v>
      </c>
      <c r="M83" s="86">
        <v>0</v>
      </c>
      <c r="N83" s="86">
        <v>0</v>
      </c>
      <c r="O83" s="86">
        <v>0</v>
      </c>
      <c r="P83" s="86">
        <v>0</v>
      </c>
      <c r="Q83" s="86">
        <v>0</v>
      </c>
      <c r="R83" s="86">
        <v>0</v>
      </c>
      <c r="S83" s="86">
        <v>0</v>
      </c>
      <c r="T83" s="86">
        <v>0</v>
      </c>
      <c r="U83" s="193" t="s">
        <v>29</v>
      </c>
      <c r="V83" s="31">
        <v>0</v>
      </c>
      <c r="W83" s="190">
        <f>IF($E82&gt;0,ROUND(((($D82/$E82)*V83)*((1+$B$9)^(RIGHT(W$11,2)-1))),0),0)</f>
        <v>0</v>
      </c>
      <c r="X83" s="86">
        <v>0</v>
      </c>
      <c r="Y83" s="86">
        <v>0</v>
      </c>
      <c r="Z83" s="86">
        <v>0</v>
      </c>
      <c r="AA83" s="86">
        <v>0</v>
      </c>
      <c r="AB83" s="86">
        <v>0</v>
      </c>
      <c r="AC83" s="86">
        <v>0</v>
      </c>
      <c r="AD83" s="86">
        <v>0</v>
      </c>
      <c r="AE83" s="86">
        <v>0</v>
      </c>
      <c r="AF83" s="86">
        <v>0</v>
      </c>
      <c r="AG83" s="86">
        <v>0</v>
      </c>
      <c r="AH83" s="86">
        <v>0</v>
      </c>
      <c r="AI83" s="193" t="s">
        <v>29</v>
      </c>
      <c r="AJ83" s="31">
        <v>0</v>
      </c>
      <c r="AK83" s="190">
        <f>IF($E82&gt;0,ROUND(((($D82/$E82)*AJ83)*((1+$B$9)^(RIGHT(AK$11,2)-1))),0),0)</f>
        <v>0</v>
      </c>
      <c r="AL83" s="86">
        <v>0</v>
      </c>
      <c r="AM83" s="86">
        <v>0</v>
      </c>
      <c r="AN83" s="86">
        <v>0</v>
      </c>
      <c r="AO83" s="86">
        <v>0</v>
      </c>
      <c r="AP83" s="86">
        <v>0</v>
      </c>
      <c r="AQ83" s="86">
        <v>0</v>
      </c>
      <c r="AR83" s="86">
        <v>0</v>
      </c>
      <c r="AS83" s="86">
        <v>0</v>
      </c>
      <c r="AT83" s="86">
        <v>0</v>
      </c>
      <c r="AU83" s="86">
        <v>0</v>
      </c>
      <c r="AV83" s="86">
        <v>0</v>
      </c>
      <c r="AW83" s="193" t="s">
        <v>29</v>
      </c>
      <c r="AX83" s="31">
        <v>0</v>
      </c>
      <c r="AY83" s="190">
        <f>IF($E82&gt;0,ROUND(((($D82/$E82)*AX83)*((1+$B$9)^(RIGHT(AY$11,2)-1))),0),0)</f>
        <v>0</v>
      </c>
      <c r="AZ83" s="86">
        <v>0</v>
      </c>
      <c r="BA83" s="86">
        <v>0</v>
      </c>
      <c r="BB83" s="86">
        <v>0</v>
      </c>
      <c r="BC83" s="86">
        <v>0</v>
      </c>
      <c r="BD83" s="86">
        <v>0</v>
      </c>
      <c r="BE83" s="86">
        <v>0</v>
      </c>
      <c r="BF83" s="86">
        <v>0</v>
      </c>
      <c r="BG83" s="86">
        <v>0</v>
      </c>
      <c r="BH83" s="86">
        <v>0</v>
      </c>
      <c r="BI83" s="86">
        <v>0</v>
      </c>
      <c r="BJ83" s="86">
        <v>0</v>
      </c>
      <c r="BK83" s="193" t="s">
        <v>29</v>
      </c>
      <c r="BL83" s="31">
        <v>0</v>
      </c>
      <c r="BM83" s="190">
        <f>IF($E82&gt;0,ROUND(((($D82/$E82)*BL83)*((1+$B$9)^(RIGHT(BM$11,2)-1))),0),0)</f>
        <v>0</v>
      </c>
      <c r="BN83" s="86">
        <v>0</v>
      </c>
      <c r="BO83" s="86">
        <v>0</v>
      </c>
      <c r="BP83" s="86">
        <v>0</v>
      </c>
      <c r="BQ83" s="86">
        <v>0</v>
      </c>
      <c r="BR83" s="86">
        <v>0</v>
      </c>
      <c r="BS83" s="86">
        <v>0</v>
      </c>
      <c r="BT83" s="86">
        <v>0</v>
      </c>
      <c r="BU83" s="86">
        <v>0</v>
      </c>
      <c r="BV83" s="86">
        <v>0</v>
      </c>
      <c r="BW83" s="86">
        <v>0</v>
      </c>
      <c r="BX83" s="86">
        <v>0</v>
      </c>
      <c r="BY83" s="99">
        <f>SUM(I83,W83,AK83,AY83,BM83)</f>
        <v>0</v>
      </c>
      <c r="BZ83" s="12"/>
      <c r="CA83" s="108">
        <f t="shared" si="63"/>
        <v>0</v>
      </c>
      <c r="CB83" s="99">
        <f t="shared" si="64"/>
        <v>0</v>
      </c>
      <c r="CC83" s="86"/>
      <c r="CD83" s="132">
        <f t="shared" si="65"/>
        <v>0</v>
      </c>
      <c r="CE83" s="132">
        <v>0</v>
      </c>
      <c r="CF83" s="132">
        <v>0</v>
      </c>
      <c r="CG83" s="132">
        <v>0</v>
      </c>
      <c r="CH83" s="132">
        <v>0</v>
      </c>
      <c r="CI83" s="132">
        <v>0</v>
      </c>
      <c r="CJ83" s="132">
        <v>0</v>
      </c>
      <c r="CK83" s="132">
        <v>0</v>
      </c>
      <c r="CL83" s="132">
        <v>0</v>
      </c>
      <c r="CM83" s="132">
        <v>0</v>
      </c>
      <c r="CN83" s="132">
        <v>0</v>
      </c>
      <c r="CO83" s="132">
        <v>0</v>
      </c>
      <c r="CP83" s="132">
        <v>0</v>
      </c>
      <c r="CQ83" s="132">
        <v>0</v>
      </c>
      <c r="CR83" s="132">
        <v>0</v>
      </c>
      <c r="CS83" s="132">
        <v>0</v>
      </c>
      <c r="CT83" s="132">
        <v>0</v>
      </c>
      <c r="CU83" s="132">
        <v>0</v>
      </c>
      <c r="CV83" s="132">
        <v>0</v>
      </c>
      <c r="CW83" s="132">
        <v>0</v>
      </c>
      <c r="CX83" s="132">
        <v>0</v>
      </c>
      <c r="CY83" s="132">
        <v>0</v>
      </c>
      <c r="CZ83" s="132">
        <v>0</v>
      </c>
      <c r="DA83" s="132">
        <v>0</v>
      </c>
      <c r="DB83" s="132">
        <v>0</v>
      </c>
      <c r="DC83" s="132">
        <v>0</v>
      </c>
      <c r="DD83" s="132">
        <v>0</v>
      </c>
      <c r="DE83" s="132">
        <v>0</v>
      </c>
      <c r="DF83" s="132">
        <v>0</v>
      </c>
      <c r="DG83" s="132">
        <v>0</v>
      </c>
    </row>
    <row r="84" spans="1:111" hidden="1" x14ac:dyDescent="0.25">
      <c r="A84" s="107"/>
      <c r="B84" s="87"/>
      <c r="C84" s="86"/>
      <c r="D84" s="86"/>
      <c r="E84" s="88"/>
      <c r="F84" s="41"/>
      <c r="G84" s="30"/>
      <c r="H84" s="31"/>
      <c r="I84" s="190"/>
      <c r="J84" s="86"/>
      <c r="K84" s="86"/>
      <c r="L84" s="86"/>
      <c r="M84" s="86"/>
      <c r="N84" s="86"/>
      <c r="O84" s="86"/>
      <c r="P84" s="86"/>
      <c r="Q84" s="86"/>
      <c r="R84" s="86"/>
      <c r="S84" s="86"/>
      <c r="T84" s="86"/>
      <c r="U84" s="193"/>
      <c r="V84" s="31"/>
      <c r="W84" s="190"/>
      <c r="X84" s="86"/>
      <c r="Y84" s="86"/>
      <c r="Z84" s="86"/>
      <c r="AA84" s="86"/>
      <c r="AB84" s="86"/>
      <c r="AC84" s="86"/>
      <c r="AD84" s="86"/>
      <c r="AE84" s="86"/>
      <c r="AF84" s="86"/>
      <c r="AG84" s="86"/>
      <c r="AH84" s="86"/>
      <c r="AI84" s="193"/>
      <c r="AJ84" s="31"/>
      <c r="AK84" s="190"/>
      <c r="AL84" s="86"/>
      <c r="AM84" s="86"/>
      <c r="AN84" s="86"/>
      <c r="AO84" s="86"/>
      <c r="AP84" s="86"/>
      <c r="AQ84" s="86"/>
      <c r="AR84" s="86"/>
      <c r="AS84" s="86"/>
      <c r="AT84" s="86"/>
      <c r="AU84" s="86"/>
      <c r="AV84" s="86"/>
      <c r="AW84" s="193"/>
      <c r="AX84" s="31"/>
      <c r="AY84" s="190"/>
      <c r="AZ84" s="86"/>
      <c r="BA84" s="86"/>
      <c r="BB84" s="86"/>
      <c r="BC84" s="86"/>
      <c r="BD84" s="86"/>
      <c r="BE84" s="86"/>
      <c r="BF84" s="86"/>
      <c r="BG84" s="86"/>
      <c r="BH84" s="86"/>
      <c r="BI84" s="86"/>
      <c r="BJ84" s="86"/>
      <c r="BK84" s="193"/>
      <c r="BL84" s="31"/>
      <c r="BM84" s="190"/>
      <c r="BN84" s="86"/>
      <c r="BO84" s="86"/>
      <c r="BP84" s="86"/>
      <c r="BQ84" s="86"/>
      <c r="BR84" s="86"/>
      <c r="BS84" s="86"/>
      <c r="BT84" s="86"/>
      <c r="BU84" s="86"/>
      <c r="BV84" s="86"/>
      <c r="BW84" s="86"/>
      <c r="BX84" s="86"/>
      <c r="BY84" s="99"/>
      <c r="BZ84" s="12"/>
      <c r="CA84" s="108"/>
      <c r="CB84" s="99"/>
      <c r="CC84" s="86"/>
      <c r="CD84" s="132"/>
      <c r="CE84" s="132"/>
      <c r="CF84" s="132"/>
      <c r="CG84" s="132"/>
      <c r="CH84" s="132"/>
      <c r="CI84" s="132"/>
      <c r="CJ84" s="132"/>
      <c r="CK84" s="132"/>
      <c r="CL84" s="132"/>
      <c r="CM84" s="132"/>
      <c r="CN84" s="132"/>
      <c r="CO84" s="132"/>
      <c r="CP84" s="132"/>
      <c r="CQ84" s="132"/>
      <c r="CR84" s="132"/>
      <c r="CS84" s="132"/>
      <c r="CT84" s="132"/>
      <c r="CU84" s="132"/>
      <c r="CV84" s="132"/>
      <c r="CW84" s="132"/>
      <c r="CX84" s="132"/>
      <c r="CY84" s="132"/>
      <c r="CZ84" s="132"/>
      <c r="DA84" s="132"/>
      <c r="DB84" s="132"/>
      <c r="DC84" s="132"/>
      <c r="DD84" s="132"/>
      <c r="DE84" s="132"/>
      <c r="DF84" s="132"/>
      <c r="DG84" s="132"/>
    </row>
    <row r="85" spans="1:111" hidden="1" x14ac:dyDescent="0.25">
      <c r="A85" s="107" t="s">
        <v>30</v>
      </c>
      <c r="B85" s="87"/>
      <c r="C85" s="86"/>
      <c r="D85" s="86">
        <v>0</v>
      </c>
      <c r="E85" s="88"/>
      <c r="F85" s="41"/>
      <c r="G85" s="30" t="s">
        <v>28</v>
      </c>
      <c r="H85" s="31">
        <v>0</v>
      </c>
      <c r="I85" s="190">
        <f>IF($E85&gt;0,ROUND(((($D85/$E85)*H85)),0),0)</f>
        <v>0</v>
      </c>
      <c r="J85" s="86">
        <v>0</v>
      </c>
      <c r="K85" s="86">
        <v>0</v>
      </c>
      <c r="L85" s="86">
        <v>0</v>
      </c>
      <c r="M85" s="86">
        <v>0</v>
      </c>
      <c r="N85" s="86">
        <v>0</v>
      </c>
      <c r="O85" s="86">
        <v>0</v>
      </c>
      <c r="P85" s="86">
        <v>0</v>
      </c>
      <c r="Q85" s="86">
        <v>0</v>
      </c>
      <c r="R85" s="86">
        <v>0</v>
      </c>
      <c r="S85" s="86">
        <v>0</v>
      </c>
      <c r="T85" s="86">
        <v>0</v>
      </c>
      <c r="U85" s="193" t="s">
        <v>28</v>
      </c>
      <c r="V85" s="31">
        <v>0</v>
      </c>
      <c r="W85" s="190">
        <f>IF($E85&gt;0,ROUND(((($D85/$E85)*V85)*((1+$B$9)^(RIGHT(W$11,2)-1))),0),0)</f>
        <v>0</v>
      </c>
      <c r="X85" s="86">
        <v>0</v>
      </c>
      <c r="Y85" s="86">
        <v>0</v>
      </c>
      <c r="Z85" s="86">
        <v>0</v>
      </c>
      <c r="AA85" s="86">
        <v>0</v>
      </c>
      <c r="AB85" s="86">
        <v>0</v>
      </c>
      <c r="AC85" s="86">
        <v>0</v>
      </c>
      <c r="AD85" s="86">
        <v>0</v>
      </c>
      <c r="AE85" s="86">
        <v>0</v>
      </c>
      <c r="AF85" s="86">
        <v>0</v>
      </c>
      <c r="AG85" s="86">
        <v>0</v>
      </c>
      <c r="AH85" s="86">
        <v>0</v>
      </c>
      <c r="AI85" s="193" t="s">
        <v>28</v>
      </c>
      <c r="AJ85" s="31">
        <v>0</v>
      </c>
      <c r="AK85" s="190">
        <f>ROUND(($D85*AJ85)*((1+$B$9)^(RIGHT(AK$11,2)-1)),0)</f>
        <v>0</v>
      </c>
      <c r="AL85" s="86">
        <v>0</v>
      </c>
      <c r="AM85" s="86">
        <v>0</v>
      </c>
      <c r="AN85" s="86">
        <v>0</v>
      </c>
      <c r="AO85" s="86">
        <v>0</v>
      </c>
      <c r="AP85" s="86">
        <v>0</v>
      </c>
      <c r="AQ85" s="86">
        <v>0</v>
      </c>
      <c r="AR85" s="86">
        <v>0</v>
      </c>
      <c r="AS85" s="86">
        <v>0</v>
      </c>
      <c r="AT85" s="86">
        <v>0</v>
      </c>
      <c r="AU85" s="86">
        <v>0</v>
      </c>
      <c r="AV85" s="86">
        <v>0</v>
      </c>
      <c r="AW85" s="193" t="s">
        <v>28</v>
      </c>
      <c r="AX85" s="31">
        <v>0</v>
      </c>
      <c r="AY85" s="190">
        <f>IF($E85&gt;0,ROUND(((($D85/$E85)*AX85)*((1+$B$9)^(RIGHT(AY$11,2)-1))),0),0)</f>
        <v>0</v>
      </c>
      <c r="AZ85" s="86">
        <v>0</v>
      </c>
      <c r="BA85" s="86">
        <v>0</v>
      </c>
      <c r="BB85" s="86">
        <v>0</v>
      </c>
      <c r="BC85" s="86">
        <v>0</v>
      </c>
      <c r="BD85" s="86">
        <v>0</v>
      </c>
      <c r="BE85" s="86">
        <v>0</v>
      </c>
      <c r="BF85" s="86">
        <v>0</v>
      </c>
      <c r="BG85" s="86">
        <v>0</v>
      </c>
      <c r="BH85" s="86">
        <v>0</v>
      </c>
      <c r="BI85" s="86">
        <v>0</v>
      </c>
      <c r="BJ85" s="86">
        <v>0</v>
      </c>
      <c r="BK85" s="193" t="s">
        <v>28</v>
      </c>
      <c r="BL85" s="31">
        <v>0</v>
      </c>
      <c r="BM85" s="190">
        <f>IF($E85&gt;0,ROUND(((($D85/$E85)*BL85)*((1+$B$9)^(RIGHT(BM$11,2)-1))),0),0)</f>
        <v>0</v>
      </c>
      <c r="BN85" s="86">
        <v>0</v>
      </c>
      <c r="BO85" s="86">
        <v>0</v>
      </c>
      <c r="BP85" s="86">
        <v>0</v>
      </c>
      <c r="BQ85" s="86">
        <v>0</v>
      </c>
      <c r="BR85" s="86">
        <v>0</v>
      </c>
      <c r="BS85" s="86">
        <v>0</v>
      </c>
      <c r="BT85" s="86">
        <v>0</v>
      </c>
      <c r="BU85" s="86">
        <v>0</v>
      </c>
      <c r="BV85" s="86">
        <v>0</v>
      </c>
      <c r="BW85" s="86">
        <v>0</v>
      </c>
      <c r="BX85" s="86">
        <v>0</v>
      </c>
      <c r="BY85" s="99">
        <f>SUM(I85,W85,AK85,AY85,BM85)</f>
        <v>0</v>
      </c>
      <c r="BZ85" s="12"/>
      <c r="CA85" s="108">
        <f t="shared" ref="CA85:CA86" si="66">SUM(J85,X85,AL85,AZ85,BN85)</f>
        <v>0</v>
      </c>
      <c r="CB85" s="99">
        <f t="shared" ref="CB85:CB86" si="67">SUM(K85:T85,Y85:AH85,AM85:AV85,BA85:BJ85,BO85:BX85)</f>
        <v>0</v>
      </c>
      <c r="CC85" s="86"/>
      <c r="CD85" s="132">
        <f t="shared" ref="CD85:CD86" si="68">BY85-SUM(CE85:DG85)</f>
        <v>0</v>
      </c>
      <c r="CE85" s="132">
        <v>0</v>
      </c>
      <c r="CF85" s="132">
        <v>0</v>
      </c>
      <c r="CG85" s="132">
        <v>0</v>
      </c>
      <c r="CH85" s="132">
        <v>0</v>
      </c>
      <c r="CI85" s="132">
        <v>0</v>
      </c>
      <c r="CJ85" s="132">
        <v>0</v>
      </c>
      <c r="CK85" s="132">
        <v>0</v>
      </c>
      <c r="CL85" s="132">
        <v>0</v>
      </c>
      <c r="CM85" s="132">
        <v>0</v>
      </c>
      <c r="CN85" s="132">
        <v>0</v>
      </c>
      <c r="CO85" s="132">
        <v>0</v>
      </c>
      <c r="CP85" s="132">
        <v>0</v>
      </c>
      <c r="CQ85" s="132">
        <v>0</v>
      </c>
      <c r="CR85" s="132">
        <v>0</v>
      </c>
      <c r="CS85" s="132">
        <v>0</v>
      </c>
      <c r="CT85" s="132">
        <v>0</v>
      </c>
      <c r="CU85" s="132">
        <v>0</v>
      </c>
      <c r="CV85" s="132">
        <v>0</v>
      </c>
      <c r="CW85" s="132">
        <v>0</v>
      </c>
      <c r="CX85" s="132">
        <v>0</v>
      </c>
      <c r="CY85" s="132">
        <v>0</v>
      </c>
      <c r="CZ85" s="132">
        <v>0</v>
      </c>
      <c r="DA85" s="132">
        <v>0</v>
      </c>
      <c r="DB85" s="132">
        <v>0</v>
      </c>
      <c r="DC85" s="132">
        <v>0</v>
      </c>
      <c r="DD85" s="132">
        <v>0</v>
      </c>
      <c r="DE85" s="132">
        <v>0</v>
      </c>
      <c r="DF85" s="132">
        <v>0</v>
      </c>
      <c r="DG85" s="132">
        <v>0</v>
      </c>
    </row>
    <row r="86" spans="1:111" hidden="1" x14ac:dyDescent="0.25">
      <c r="A86" s="107"/>
      <c r="B86" s="87"/>
      <c r="C86" s="86"/>
      <c r="D86" s="86"/>
      <c r="E86" s="88"/>
      <c r="F86" s="41"/>
      <c r="G86" s="30" t="s">
        <v>29</v>
      </c>
      <c r="H86" s="31">
        <v>0</v>
      </c>
      <c r="I86" s="190">
        <f>IF($E85&gt;0,ROUND(((($D85/$E85)*H86)),0),0)</f>
        <v>0</v>
      </c>
      <c r="J86" s="86">
        <v>0</v>
      </c>
      <c r="K86" s="86">
        <v>0</v>
      </c>
      <c r="L86" s="86">
        <v>0</v>
      </c>
      <c r="M86" s="86">
        <v>0</v>
      </c>
      <c r="N86" s="86">
        <v>0</v>
      </c>
      <c r="O86" s="86">
        <v>0</v>
      </c>
      <c r="P86" s="86">
        <v>0</v>
      </c>
      <c r="Q86" s="86">
        <v>0</v>
      </c>
      <c r="R86" s="86">
        <v>0</v>
      </c>
      <c r="S86" s="86">
        <v>0</v>
      </c>
      <c r="T86" s="86">
        <v>0</v>
      </c>
      <c r="U86" s="193" t="s">
        <v>29</v>
      </c>
      <c r="V86" s="31">
        <v>0</v>
      </c>
      <c r="W86" s="190">
        <f>IF($E85&gt;0,ROUND(((($D85/$E85)*V86)*((1+$B$9)^(RIGHT(W$11,2)-1))),0),0)</f>
        <v>0</v>
      </c>
      <c r="X86" s="86">
        <v>0</v>
      </c>
      <c r="Y86" s="86">
        <v>0</v>
      </c>
      <c r="Z86" s="86">
        <v>0</v>
      </c>
      <c r="AA86" s="86">
        <v>0</v>
      </c>
      <c r="AB86" s="86">
        <v>0</v>
      </c>
      <c r="AC86" s="86">
        <v>0</v>
      </c>
      <c r="AD86" s="86">
        <v>0</v>
      </c>
      <c r="AE86" s="86">
        <v>0</v>
      </c>
      <c r="AF86" s="86">
        <v>0</v>
      </c>
      <c r="AG86" s="86">
        <v>0</v>
      </c>
      <c r="AH86" s="86">
        <v>0</v>
      </c>
      <c r="AI86" s="193" t="s">
        <v>29</v>
      </c>
      <c r="AJ86" s="31">
        <v>0</v>
      </c>
      <c r="AK86" s="190">
        <f>IF($E85&gt;0,ROUND(((($D85/$E85)*AJ86)*((1+$B$9)^(RIGHT(AK$11,2)-1))),0),0)</f>
        <v>0</v>
      </c>
      <c r="AL86" s="86">
        <v>0</v>
      </c>
      <c r="AM86" s="86">
        <v>0</v>
      </c>
      <c r="AN86" s="86">
        <v>0</v>
      </c>
      <c r="AO86" s="86">
        <v>0</v>
      </c>
      <c r="AP86" s="86">
        <v>0</v>
      </c>
      <c r="AQ86" s="86">
        <v>0</v>
      </c>
      <c r="AR86" s="86">
        <v>0</v>
      </c>
      <c r="AS86" s="86">
        <v>0</v>
      </c>
      <c r="AT86" s="86">
        <v>0</v>
      </c>
      <c r="AU86" s="86">
        <v>0</v>
      </c>
      <c r="AV86" s="86">
        <v>0</v>
      </c>
      <c r="AW86" s="193" t="s">
        <v>29</v>
      </c>
      <c r="AX86" s="31">
        <v>0</v>
      </c>
      <c r="AY86" s="190">
        <f>IF($E85&gt;0,ROUND(((($D85/$E85)*AX86)*((1+$B$9)^(RIGHT(AY$11,2)-1))),0),0)</f>
        <v>0</v>
      </c>
      <c r="AZ86" s="86">
        <v>0</v>
      </c>
      <c r="BA86" s="86">
        <v>0</v>
      </c>
      <c r="BB86" s="86">
        <v>0</v>
      </c>
      <c r="BC86" s="86">
        <v>0</v>
      </c>
      <c r="BD86" s="86">
        <v>0</v>
      </c>
      <c r="BE86" s="86">
        <v>0</v>
      </c>
      <c r="BF86" s="86">
        <v>0</v>
      </c>
      <c r="BG86" s="86">
        <v>0</v>
      </c>
      <c r="BH86" s="86">
        <v>0</v>
      </c>
      <c r="BI86" s="86">
        <v>0</v>
      </c>
      <c r="BJ86" s="86">
        <v>0</v>
      </c>
      <c r="BK86" s="193" t="s">
        <v>29</v>
      </c>
      <c r="BL86" s="31">
        <v>0</v>
      </c>
      <c r="BM86" s="190">
        <f>IF($E85&gt;0,ROUND(((($D85/$E85)*BL86)*((1+$B$9)^(RIGHT(BM$11,2)-1))),0),0)</f>
        <v>0</v>
      </c>
      <c r="BN86" s="86">
        <v>0</v>
      </c>
      <c r="BO86" s="86">
        <v>0</v>
      </c>
      <c r="BP86" s="86">
        <v>0</v>
      </c>
      <c r="BQ86" s="86">
        <v>0</v>
      </c>
      <c r="BR86" s="86">
        <v>0</v>
      </c>
      <c r="BS86" s="86">
        <v>0</v>
      </c>
      <c r="BT86" s="86">
        <v>0</v>
      </c>
      <c r="BU86" s="86">
        <v>0</v>
      </c>
      <c r="BV86" s="86">
        <v>0</v>
      </c>
      <c r="BW86" s="86">
        <v>0</v>
      </c>
      <c r="BX86" s="86">
        <v>0</v>
      </c>
      <c r="BY86" s="99">
        <f>SUM(I86,W86,AK86,AY86,BM86)</f>
        <v>0</v>
      </c>
      <c r="BZ86" s="12"/>
      <c r="CA86" s="108">
        <f t="shared" si="66"/>
        <v>0</v>
      </c>
      <c r="CB86" s="99">
        <f t="shared" si="67"/>
        <v>0</v>
      </c>
      <c r="CC86" s="86"/>
      <c r="CD86" s="132">
        <f t="shared" si="68"/>
        <v>0</v>
      </c>
      <c r="CE86" s="132">
        <v>0</v>
      </c>
      <c r="CF86" s="132">
        <v>0</v>
      </c>
      <c r="CG86" s="132">
        <v>0</v>
      </c>
      <c r="CH86" s="132">
        <v>0</v>
      </c>
      <c r="CI86" s="132">
        <v>0</v>
      </c>
      <c r="CJ86" s="132">
        <v>0</v>
      </c>
      <c r="CK86" s="132">
        <v>0</v>
      </c>
      <c r="CL86" s="132">
        <v>0</v>
      </c>
      <c r="CM86" s="132">
        <v>0</v>
      </c>
      <c r="CN86" s="132">
        <v>0</v>
      </c>
      <c r="CO86" s="132">
        <v>0</v>
      </c>
      <c r="CP86" s="132">
        <v>0</v>
      </c>
      <c r="CQ86" s="132">
        <v>0</v>
      </c>
      <c r="CR86" s="132">
        <v>0</v>
      </c>
      <c r="CS86" s="132">
        <v>0</v>
      </c>
      <c r="CT86" s="132">
        <v>0</v>
      </c>
      <c r="CU86" s="132">
        <v>0</v>
      </c>
      <c r="CV86" s="132">
        <v>0</v>
      </c>
      <c r="CW86" s="132">
        <v>0</v>
      </c>
      <c r="CX86" s="132">
        <v>0</v>
      </c>
      <c r="CY86" s="132">
        <v>0</v>
      </c>
      <c r="CZ86" s="132">
        <v>0</v>
      </c>
      <c r="DA86" s="132">
        <v>0</v>
      </c>
      <c r="DB86" s="132">
        <v>0</v>
      </c>
      <c r="DC86" s="132">
        <v>0</v>
      </c>
      <c r="DD86" s="132">
        <v>0</v>
      </c>
      <c r="DE86" s="132">
        <v>0</v>
      </c>
      <c r="DF86" s="132">
        <v>0</v>
      </c>
      <c r="DG86" s="132">
        <v>0</v>
      </c>
    </row>
    <row r="87" spans="1:111" hidden="1" x14ac:dyDescent="0.25">
      <c r="A87" s="107"/>
      <c r="B87" s="87"/>
      <c r="C87" s="86"/>
      <c r="D87" s="86"/>
      <c r="E87" s="88"/>
      <c r="F87" s="41"/>
      <c r="G87" s="30"/>
      <c r="H87" s="31"/>
      <c r="I87" s="190"/>
      <c r="J87" s="86"/>
      <c r="K87" s="86"/>
      <c r="L87" s="86"/>
      <c r="M87" s="86"/>
      <c r="N87" s="86"/>
      <c r="O87" s="86"/>
      <c r="P87" s="86"/>
      <c r="Q87" s="86"/>
      <c r="R87" s="86"/>
      <c r="S87" s="86"/>
      <c r="T87" s="86"/>
      <c r="U87" s="193"/>
      <c r="V87" s="31"/>
      <c r="W87" s="190"/>
      <c r="X87" s="86"/>
      <c r="Y87" s="86"/>
      <c r="Z87" s="86"/>
      <c r="AA87" s="86"/>
      <c r="AB87" s="86"/>
      <c r="AC87" s="86"/>
      <c r="AD87" s="86"/>
      <c r="AE87" s="86"/>
      <c r="AF87" s="86"/>
      <c r="AG87" s="86"/>
      <c r="AH87" s="86"/>
      <c r="AI87" s="193"/>
      <c r="AJ87" s="31"/>
      <c r="AK87" s="190"/>
      <c r="AL87" s="86"/>
      <c r="AM87" s="86"/>
      <c r="AN87" s="86"/>
      <c r="AO87" s="86"/>
      <c r="AP87" s="86"/>
      <c r="AQ87" s="86"/>
      <c r="AR87" s="86"/>
      <c r="AS87" s="86"/>
      <c r="AT87" s="86"/>
      <c r="AU87" s="86"/>
      <c r="AV87" s="86"/>
      <c r="AW87" s="193"/>
      <c r="AX87" s="31"/>
      <c r="AY87" s="190"/>
      <c r="AZ87" s="86"/>
      <c r="BA87" s="86"/>
      <c r="BB87" s="86"/>
      <c r="BC87" s="86"/>
      <c r="BD87" s="86"/>
      <c r="BE87" s="86"/>
      <c r="BF87" s="86"/>
      <c r="BG87" s="86"/>
      <c r="BH87" s="86"/>
      <c r="BI87" s="86"/>
      <c r="BJ87" s="86"/>
      <c r="BK87" s="193"/>
      <c r="BL87" s="31"/>
      <c r="BM87" s="190"/>
      <c r="BN87" s="86"/>
      <c r="BO87" s="86"/>
      <c r="BP87" s="86"/>
      <c r="BQ87" s="86"/>
      <c r="BR87" s="86"/>
      <c r="BS87" s="86"/>
      <c r="BT87" s="86"/>
      <c r="BU87" s="86"/>
      <c r="BV87" s="86"/>
      <c r="BW87" s="86"/>
      <c r="BX87" s="86"/>
      <c r="BY87" s="99"/>
      <c r="BZ87" s="12"/>
      <c r="CA87" s="108"/>
      <c r="CB87" s="99"/>
      <c r="CC87" s="86"/>
      <c r="CD87" s="132"/>
      <c r="CE87" s="132"/>
      <c r="CF87" s="132"/>
      <c r="CG87" s="132"/>
      <c r="CH87" s="132"/>
      <c r="CI87" s="132"/>
      <c r="CJ87" s="132"/>
      <c r="CK87" s="132"/>
      <c r="CL87" s="132"/>
      <c r="CM87" s="132"/>
      <c r="CN87" s="132"/>
      <c r="CO87" s="132"/>
      <c r="CP87" s="132"/>
      <c r="CQ87" s="132"/>
      <c r="CR87" s="132"/>
      <c r="CS87" s="132"/>
      <c r="CT87" s="132"/>
      <c r="CU87" s="132"/>
      <c r="CV87" s="132"/>
      <c r="CW87" s="132"/>
      <c r="CX87" s="132"/>
      <c r="CY87" s="132"/>
      <c r="CZ87" s="132"/>
      <c r="DA87" s="132"/>
      <c r="DB87" s="132"/>
      <c r="DC87" s="132"/>
      <c r="DD87" s="132"/>
      <c r="DE87" s="132"/>
      <c r="DF87" s="132"/>
      <c r="DG87" s="132"/>
    </row>
    <row r="88" spans="1:111" hidden="1" x14ac:dyDescent="0.25">
      <c r="A88" s="107" t="s">
        <v>30</v>
      </c>
      <c r="B88" s="87"/>
      <c r="C88" s="86"/>
      <c r="D88" s="86">
        <v>0</v>
      </c>
      <c r="E88" s="88"/>
      <c r="F88" s="41"/>
      <c r="G88" s="30" t="s">
        <v>28</v>
      </c>
      <c r="H88" s="31">
        <v>0</v>
      </c>
      <c r="I88" s="190">
        <f>IF($E88&gt;0,ROUND(((($D88/$E88)*H88)),0),0)</f>
        <v>0</v>
      </c>
      <c r="J88" s="86">
        <v>0</v>
      </c>
      <c r="K88" s="86">
        <v>0</v>
      </c>
      <c r="L88" s="86">
        <v>0</v>
      </c>
      <c r="M88" s="86">
        <v>0</v>
      </c>
      <c r="N88" s="86">
        <v>0</v>
      </c>
      <c r="O88" s="86">
        <v>0</v>
      </c>
      <c r="P88" s="86">
        <v>0</v>
      </c>
      <c r="Q88" s="86">
        <v>0</v>
      </c>
      <c r="R88" s="86">
        <v>0</v>
      </c>
      <c r="S88" s="86">
        <v>0</v>
      </c>
      <c r="T88" s="86">
        <v>0</v>
      </c>
      <c r="U88" s="193" t="s">
        <v>28</v>
      </c>
      <c r="V88" s="31">
        <v>0</v>
      </c>
      <c r="W88" s="190">
        <f>IF($E88&gt;0,ROUND(((($D88/$E88)*V88)*((1+$B$9)^(RIGHT(W$11,2)-1))),0),0)</f>
        <v>0</v>
      </c>
      <c r="X88" s="86">
        <v>0</v>
      </c>
      <c r="Y88" s="86">
        <v>0</v>
      </c>
      <c r="Z88" s="86">
        <v>0</v>
      </c>
      <c r="AA88" s="86">
        <v>0</v>
      </c>
      <c r="AB88" s="86">
        <v>0</v>
      </c>
      <c r="AC88" s="86">
        <v>0</v>
      </c>
      <c r="AD88" s="86">
        <v>0</v>
      </c>
      <c r="AE88" s="86">
        <v>0</v>
      </c>
      <c r="AF88" s="86">
        <v>0</v>
      </c>
      <c r="AG88" s="86">
        <v>0</v>
      </c>
      <c r="AH88" s="86">
        <v>0</v>
      </c>
      <c r="AI88" s="193" t="s">
        <v>28</v>
      </c>
      <c r="AJ88" s="31">
        <v>0</v>
      </c>
      <c r="AK88" s="190">
        <f>ROUND(($D88*AJ88)*((1+$B$9)^(RIGHT(AK$11,2)-1)),0)</f>
        <v>0</v>
      </c>
      <c r="AL88" s="86">
        <v>0</v>
      </c>
      <c r="AM88" s="86">
        <v>0</v>
      </c>
      <c r="AN88" s="86">
        <v>0</v>
      </c>
      <c r="AO88" s="86">
        <v>0</v>
      </c>
      <c r="AP88" s="86">
        <v>0</v>
      </c>
      <c r="AQ88" s="86">
        <v>0</v>
      </c>
      <c r="AR88" s="86">
        <v>0</v>
      </c>
      <c r="AS88" s="86">
        <v>0</v>
      </c>
      <c r="AT88" s="86">
        <v>0</v>
      </c>
      <c r="AU88" s="86">
        <v>0</v>
      </c>
      <c r="AV88" s="86">
        <v>0</v>
      </c>
      <c r="AW88" s="193" t="s">
        <v>28</v>
      </c>
      <c r="AX88" s="31">
        <v>0</v>
      </c>
      <c r="AY88" s="190">
        <f>IF($E88&gt;0,ROUND(((($D88/$E88)*AX88)*((1+$B$9)^(RIGHT(AY$11,2)-1))),0),0)</f>
        <v>0</v>
      </c>
      <c r="AZ88" s="86">
        <v>0</v>
      </c>
      <c r="BA88" s="86">
        <v>0</v>
      </c>
      <c r="BB88" s="86">
        <v>0</v>
      </c>
      <c r="BC88" s="86">
        <v>0</v>
      </c>
      <c r="BD88" s="86">
        <v>0</v>
      </c>
      <c r="BE88" s="86">
        <v>0</v>
      </c>
      <c r="BF88" s="86">
        <v>0</v>
      </c>
      <c r="BG88" s="86">
        <v>0</v>
      </c>
      <c r="BH88" s="86">
        <v>0</v>
      </c>
      <c r="BI88" s="86">
        <v>0</v>
      </c>
      <c r="BJ88" s="86">
        <v>0</v>
      </c>
      <c r="BK88" s="193" t="s">
        <v>28</v>
      </c>
      <c r="BL88" s="31">
        <v>0</v>
      </c>
      <c r="BM88" s="190">
        <f>IF($E88&gt;0,ROUND(((($D88/$E88)*BL88)*((1+$B$9)^(RIGHT(BM$11,2)-1))),0),0)</f>
        <v>0</v>
      </c>
      <c r="BN88" s="86">
        <v>0</v>
      </c>
      <c r="BO88" s="86">
        <v>0</v>
      </c>
      <c r="BP88" s="86">
        <v>0</v>
      </c>
      <c r="BQ88" s="86">
        <v>0</v>
      </c>
      <c r="BR88" s="86">
        <v>0</v>
      </c>
      <c r="BS88" s="86">
        <v>0</v>
      </c>
      <c r="BT88" s="86">
        <v>0</v>
      </c>
      <c r="BU88" s="86">
        <v>0</v>
      </c>
      <c r="BV88" s="86">
        <v>0</v>
      </c>
      <c r="BW88" s="86">
        <v>0</v>
      </c>
      <c r="BX88" s="86">
        <v>0</v>
      </c>
      <c r="BY88" s="99">
        <f>SUM(I88,W88,AK88,AY88,BM88)</f>
        <v>0</v>
      </c>
      <c r="BZ88" s="12"/>
      <c r="CA88" s="108">
        <f t="shared" ref="CA88:CA89" si="69">SUM(J88,X88,AL88,AZ88,BN88)</f>
        <v>0</v>
      </c>
      <c r="CB88" s="99">
        <f t="shared" ref="CB88:CB89" si="70">SUM(K88:T88,Y88:AH88,AM88:AV88,BA88:BJ88,BO88:BX88)</f>
        <v>0</v>
      </c>
      <c r="CC88" s="86"/>
      <c r="CD88" s="132">
        <f t="shared" ref="CD88" si="71">BY88-SUM(CE88:DG88)</f>
        <v>0</v>
      </c>
      <c r="CE88" s="132">
        <v>0</v>
      </c>
      <c r="CF88" s="132">
        <v>0</v>
      </c>
      <c r="CG88" s="132">
        <v>0</v>
      </c>
      <c r="CH88" s="132">
        <v>0</v>
      </c>
      <c r="CI88" s="132">
        <v>0</v>
      </c>
      <c r="CJ88" s="132">
        <v>0</v>
      </c>
      <c r="CK88" s="132">
        <v>0</v>
      </c>
      <c r="CL88" s="132">
        <v>0</v>
      </c>
      <c r="CM88" s="132">
        <v>0</v>
      </c>
      <c r="CN88" s="132">
        <v>0</v>
      </c>
      <c r="CO88" s="132">
        <v>0</v>
      </c>
      <c r="CP88" s="132">
        <v>0</v>
      </c>
      <c r="CQ88" s="132">
        <v>0</v>
      </c>
      <c r="CR88" s="132">
        <v>0</v>
      </c>
      <c r="CS88" s="132">
        <v>0</v>
      </c>
      <c r="CT88" s="132">
        <v>0</v>
      </c>
      <c r="CU88" s="132">
        <v>0</v>
      </c>
      <c r="CV88" s="132">
        <v>0</v>
      </c>
      <c r="CW88" s="132">
        <v>0</v>
      </c>
      <c r="CX88" s="132">
        <v>0</v>
      </c>
      <c r="CY88" s="132">
        <v>0</v>
      </c>
      <c r="CZ88" s="132">
        <v>0</v>
      </c>
      <c r="DA88" s="132">
        <v>0</v>
      </c>
      <c r="DB88" s="132">
        <v>0</v>
      </c>
      <c r="DC88" s="132">
        <v>0</v>
      </c>
      <c r="DD88" s="132">
        <v>0</v>
      </c>
      <c r="DE88" s="132">
        <v>0</v>
      </c>
      <c r="DF88" s="132">
        <v>0</v>
      </c>
      <c r="DG88" s="132">
        <v>0</v>
      </c>
    </row>
    <row r="89" spans="1:111" hidden="1" x14ac:dyDescent="0.25">
      <c r="A89" s="107"/>
      <c r="B89" s="87"/>
      <c r="C89" s="86"/>
      <c r="D89" s="86"/>
      <c r="E89" s="88"/>
      <c r="F89" s="41"/>
      <c r="G89" s="30" t="s">
        <v>29</v>
      </c>
      <c r="H89" s="31">
        <v>0</v>
      </c>
      <c r="I89" s="190">
        <f>IF($E88&gt;0,ROUND(((($D88/$E88)*H89)),0),0)</f>
        <v>0</v>
      </c>
      <c r="J89" s="86">
        <v>0</v>
      </c>
      <c r="K89" s="86">
        <v>0</v>
      </c>
      <c r="L89" s="86">
        <v>0</v>
      </c>
      <c r="M89" s="86">
        <v>0</v>
      </c>
      <c r="N89" s="86">
        <v>0</v>
      </c>
      <c r="O89" s="86">
        <v>0</v>
      </c>
      <c r="P89" s="86">
        <v>0</v>
      </c>
      <c r="Q89" s="86">
        <v>0</v>
      </c>
      <c r="R89" s="86">
        <v>0</v>
      </c>
      <c r="S89" s="86">
        <v>0</v>
      </c>
      <c r="T89" s="86">
        <v>0</v>
      </c>
      <c r="U89" s="193" t="s">
        <v>29</v>
      </c>
      <c r="V89" s="31">
        <v>0</v>
      </c>
      <c r="W89" s="190">
        <f>IF($E88&gt;0,ROUND(((($D88/$E88)*V89)*((1+$B$9)^(RIGHT(W$11,2)-1))),0),0)</f>
        <v>0</v>
      </c>
      <c r="X89" s="86">
        <v>0</v>
      </c>
      <c r="Y89" s="86">
        <v>0</v>
      </c>
      <c r="Z89" s="86">
        <v>0</v>
      </c>
      <c r="AA89" s="86">
        <v>0</v>
      </c>
      <c r="AB89" s="86">
        <v>0</v>
      </c>
      <c r="AC89" s="86">
        <v>0</v>
      </c>
      <c r="AD89" s="86">
        <v>0</v>
      </c>
      <c r="AE89" s="86">
        <v>0</v>
      </c>
      <c r="AF89" s="86">
        <v>0</v>
      </c>
      <c r="AG89" s="86">
        <v>0</v>
      </c>
      <c r="AH89" s="86">
        <v>0</v>
      </c>
      <c r="AI89" s="193" t="s">
        <v>29</v>
      </c>
      <c r="AJ89" s="31">
        <v>0</v>
      </c>
      <c r="AK89" s="190">
        <f>IF($E88&gt;0,ROUND(((($D88/$E88)*AJ89)*((1+$B$9)^(RIGHT(AK$11,2)-1))),0),0)</f>
        <v>0</v>
      </c>
      <c r="AL89" s="86">
        <v>0</v>
      </c>
      <c r="AM89" s="86">
        <v>0</v>
      </c>
      <c r="AN89" s="86">
        <v>0</v>
      </c>
      <c r="AO89" s="86">
        <v>0</v>
      </c>
      <c r="AP89" s="86">
        <v>0</v>
      </c>
      <c r="AQ89" s="86">
        <v>0</v>
      </c>
      <c r="AR89" s="86">
        <v>0</v>
      </c>
      <c r="AS89" s="86">
        <v>0</v>
      </c>
      <c r="AT89" s="86">
        <v>0</v>
      </c>
      <c r="AU89" s="86">
        <v>0</v>
      </c>
      <c r="AV89" s="86">
        <v>0</v>
      </c>
      <c r="AW89" s="193" t="s">
        <v>29</v>
      </c>
      <c r="AX89" s="31">
        <v>0</v>
      </c>
      <c r="AY89" s="190">
        <f>IF($E88&gt;0,ROUND(((($D88/$E88)*AX89)*((1+$B$9)^(RIGHT(AY$11,2)-1))),0),0)</f>
        <v>0</v>
      </c>
      <c r="AZ89" s="86">
        <v>0</v>
      </c>
      <c r="BA89" s="86">
        <v>0</v>
      </c>
      <c r="BB89" s="86">
        <v>0</v>
      </c>
      <c r="BC89" s="86">
        <v>0</v>
      </c>
      <c r="BD89" s="86">
        <v>0</v>
      </c>
      <c r="BE89" s="86">
        <v>0</v>
      </c>
      <c r="BF89" s="86">
        <v>0</v>
      </c>
      <c r="BG89" s="86">
        <v>0</v>
      </c>
      <c r="BH89" s="86">
        <v>0</v>
      </c>
      <c r="BI89" s="86">
        <v>0</v>
      </c>
      <c r="BJ89" s="86">
        <v>0</v>
      </c>
      <c r="BK89" s="193" t="s">
        <v>29</v>
      </c>
      <c r="BL89" s="31">
        <v>0</v>
      </c>
      <c r="BM89" s="190">
        <f>IF($E88&gt;0,ROUND(((($D88/$E88)*BL89)*((1+$B$9)^(RIGHT(BM$11,2)-1))),0),0)</f>
        <v>0</v>
      </c>
      <c r="BN89" s="86">
        <v>0</v>
      </c>
      <c r="BO89" s="86">
        <v>0</v>
      </c>
      <c r="BP89" s="86">
        <v>0</v>
      </c>
      <c r="BQ89" s="86">
        <v>0</v>
      </c>
      <c r="BR89" s="86">
        <v>0</v>
      </c>
      <c r="BS89" s="86">
        <v>0</v>
      </c>
      <c r="BT89" s="86">
        <v>0</v>
      </c>
      <c r="BU89" s="86">
        <v>0</v>
      </c>
      <c r="BV89" s="86">
        <v>0</v>
      </c>
      <c r="BW89" s="86">
        <v>0</v>
      </c>
      <c r="BX89" s="86">
        <v>0</v>
      </c>
      <c r="BY89" s="99">
        <f>SUM(I89,W89,AK89,AY89,BM89)</f>
        <v>0</v>
      </c>
      <c r="BZ89" s="12"/>
      <c r="CA89" s="108">
        <f t="shared" si="69"/>
        <v>0</v>
      </c>
      <c r="CB89" s="99">
        <f t="shared" si="70"/>
        <v>0</v>
      </c>
      <c r="CC89" s="86"/>
      <c r="CD89" s="132">
        <f>BY89-SUM(CE89:DG89)</f>
        <v>0</v>
      </c>
      <c r="CE89" s="132">
        <v>0</v>
      </c>
      <c r="CF89" s="132">
        <v>0</v>
      </c>
      <c r="CG89" s="132">
        <v>0</v>
      </c>
      <c r="CH89" s="132">
        <v>0</v>
      </c>
      <c r="CI89" s="132">
        <v>0</v>
      </c>
      <c r="CJ89" s="132">
        <v>0</v>
      </c>
      <c r="CK89" s="132">
        <v>0</v>
      </c>
      <c r="CL89" s="132">
        <v>0</v>
      </c>
      <c r="CM89" s="132">
        <v>0</v>
      </c>
      <c r="CN89" s="132">
        <v>0</v>
      </c>
      <c r="CO89" s="132">
        <v>0</v>
      </c>
      <c r="CP89" s="132">
        <v>0</v>
      </c>
      <c r="CQ89" s="132">
        <v>0</v>
      </c>
      <c r="CR89" s="132">
        <v>0</v>
      </c>
      <c r="CS89" s="132">
        <v>0</v>
      </c>
      <c r="CT89" s="132">
        <v>0</v>
      </c>
      <c r="CU89" s="132">
        <v>0</v>
      </c>
      <c r="CV89" s="132">
        <v>0</v>
      </c>
      <c r="CW89" s="132">
        <v>0</v>
      </c>
      <c r="CX89" s="132">
        <v>0</v>
      </c>
      <c r="CY89" s="132">
        <v>0</v>
      </c>
      <c r="CZ89" s="132">
        <v>0</v>
      </c>
      <c r="DA89" s="132">
        <v>0</v>
      </c>
      <c r="DB89" s="132">
        <v>0</v>
      </c>
      <c r="DC89" s="132">
        <v>0</v>
      </c>
      <c r="DD89" s="132">
        <v>0</v>
      </c>
      <c r="DE89" s="132">
        <v>0</v>
      </c>
      <c r="DF89" s="132">
        <v>0</v>
      </c>
      <c r="DG89" s="132">
        <v>0</v>
      </c>
    </row>
    <row r="90" spans="1:111" hidden="1" x14ac:dyDescent="0.25">
      <c r="A90" s="107"/>
      <c r="B90" s="87"/>
      <c r="C90" s="86"/>
      <c r="D90" s="86"/>
      <c r="E90" s="88"/>
      <c r="F90" s="41"/>
      <c r="G90" s="30"/>
      <c r="H90" s="31"/>
      <c r="I90" s="190"/>
      <c r="J90" s="86"/>
      <c r="K90" s="86"/>
      <c r="L90" s="86"/>
      <c r="M90" s="86"/>
      <c r="N90" s="86"/>
      <c r="O90" s="86"/>
      <c r="P90" s="86"/>
      <c r="Q90" s="86"/>
      <c r="R90" s="86"/>
      <c r="S90" s="86"/>
      <c r="T90" s="86"/>
      <c r="U90" s="193"/>
      <c r="V90" s="31"/>
      <c r="W90" s="190"/>
      <c r="X90" s="86"/>
      <c r="Y90" s="86"/>
      <c r="Z90" s="86"/>
      <c r="AA90" s="86"/>
      <c r="AB90" s="86"/>
      <c r="AC90" s="86"/>
      <c r="AD90" s="86"/>
      <c r="AE90" s="86"/>
      <c r="AF90" s="86"/>
      <c r="AG90" s="86"/>
      <c r="AH90" s="86"/>
      <c r="AI90" s="193"/>
      <c r="AJ90" s="31"/>
      <c r="AK90" s="190"/>
      <c r="AL90" s="86"/>
      <c r="AM90" s="86"/>
      <c r="AN90" s="86"/>
      <c r="AO90" s="86"/>
      <c r="AP90" s="86"/>
      <c r="AQ90" s="86"/>
      <c r="AR90" s="86"/>
      <c r="AS90" s="86"/>
      <c r="AT90" s="86"/>
      <c r="AU90" s="86"/>
      <c r="AV90" s="86"/>
      <c r="AW90" s="193"/>
      <c r="AX90" s="31"/>
      <c r="AY90" s="190"/>
      <c r="AZ90" s="86"/>
      <c r="BA90" s="86"/>
      <c r="BB90" s="86"/>
      <c r="BC90" s="86"/>
      <c r="BD90" s="86"/>
      <c r="BE90" s="86"/>
      <c r="BF90" s="86"/>
      <c r="BG90" s="86"/>
      <c r="BH90" s="86"/>
      <c r="BI90" s="86"/>
      <c r="BJ90" s="86"/>
      <c r="BK90" s="193"/>
      <c r="BL90" s="31"/>
      <c r="BM90" s="190"/>
      <c r="BN90" s="86"/>
      <c r="BO90" s="86"/>
      <c r="BP90" s="86"/>
      <c r="BQ90" s="86"/>
      <c r="BR90" s="86"/>
      <c r="BS90" s="86"/>
      <c r="BT90" s="86"/>
      <c r="BU90" s="86"/>
      <c r="BV90" s="86"/>
      <c r="BW90" s="86"/>
      <c r="BX90" s="86"/>
      <c r="BY90" s="99"/>
      <c r="BZ90" s="12"/>
      <c r="CA90" s="108"/>
      <c r="CB90" s="99"/>
      <c r="CC90" s="86"/>
      <c r="CD90" s="132"/>
      <c r="CE90" s="132"/>
      <c r="CF90" s="132"/>
      <c r="CG90" s="132"/>
      <c r="CH90" s="132"/>
      <c r="CI90" s="132"/>
      <c r="CJ90" s="132"/>
      <c r="CK90" s="132"/>
      <c r="CL90" s="132"/>
      <c r="CM90" s="132"/>
      <c r="CN90" s="132"/>
      <c r="CO90" s="132"/>
      <c r="CP90" s="132"/>
      <c r="CQ90" s="132"/>
      <c r="CR90" s="132"/>
      <c r="CS90" s="132"/>
      <c r="CT90" s="132"/>
      <c r="CU90" s="132"/>
      <c r="CV90" s="132"/>
      <c r="CW90" s="132"/>
      <c r="CX90" s="132"/>
      <c r="CY90" s="132"/>
      <c r="CZ90" s="132"/>
      <c r="DA90" s="132"/>
      <c r="DB90" s="132"/>
      <c r="DC90" s="132"/>
      <c r="DD90" s="132"/>
      <c r="DE90" s="132"/>
      <c r="DF90" s="132"/>
      <c r="DG90" s="132"/>
    </row>
    <row r="91" spans="1:111" hidden="1" x14ac:dyDescent="0.25">
      <c r="A91" s="107" t="s">
        <v>30</v>
      </c>
      <c r="B91" s="87"/>
      <c r="C91" s="86"/>
      <c r="D91" s="86">
        <v>0</v>
      </c>
      <c r="E91" s="88"/>
      <c r="F91" s="41"/>
      <c r="G91" s="30" t="s">
        <v>28</v>
      </c>
      <c r="H91" s="31">
        <v>0</v>
      </c>
      <c r="I91" s="190">
        <f>IF($E91&gt;0,ROUND(((($D91/$E91)*H91)),0),0)</f>
        <v>0</v>
      </c>
      <c r="J91" s="86">
        <v>0</v>
      </c>
      <c r="K91" s="86">
        <v>0</v>
      </c>
      <c r="L91" s="86">
        <v>0</v>
      </c>
      <c r="M91" s="86">
        <v>0</v>
      </c>
      <c r="N91" s="86">
        <v>0</v>
      </c>
      <c r="O91" s="86">
        <v>0</v>
      </c>
      <c r="P91" s="86">
        <v>0</v>
      </c>
      <c r="Q91" s="86">
        <v>0</v>
      </c>
      <c r="R91" s="86">
        <v>0</v>
      </c>
      <c r="S91" s="86">
        <v>0</v>
      </c>
      <c r="T91" s="86">
        <v>0</v>
      </c>
      <c r="U91" s="193" t="s">
        <v>28</v>
      </c>
      <c r="V91" s="31">
        <v>0</v>
      </c>
      <c r="W91" s="190">
        <f>IF($E91&gt;0,ROUND(((($D91/$E91)*V91)*((1+$B$9)^(RIGHT(W$11,2)-1))),0),0)</f>
        <v>0</v>
      </c>
      <c r="X91" s="86">
        <v>0</v>
      </c>
      <c r="Y91" s="86">
        <v>0</v>
      </c>
      <c r="Z91" s="86">
        <v>0</v>
      </c>
      <c r="AA91" s="86">
        <v>0</v>
      </c>
      <c r="AB91" s="86">
        <v>0</v>
      </c>
      <c r="AC91" s="86">
        <v>0</v>
      </c>
      <c r="AD91" s="86">
        <v>0</v>
      </c>
      <c r="AE91" s="86">
        <v>0</v>
      </c>
      <c r="AF91" s="86">
        <v>0</v>
      </c>
      <c r="AG91" s="86">
        <v>0</v>
      </c>
      <c r="AH91" s="86">
        <v>0</v>
      </c>
      <c r="AI91" s="193" t="s">
        <v>28</v>
      </c>
      <c r="AJ91" s="31">
        <v>0</v>
      </c>
      <c r="AK91" s="190">
        <f>ROUND(($D91*AJ91)*((1+$B$9)^(RIGHT(AK$11,2)-1)),0)</f>
        <v>0</v>
      </c>
      <c r="AL91" s="86">
        <v>0</v>
      </c>
      <c r="AM91" s="86">
        <v>0</v>
      </c>
      <c r="AN91" s="86">
        <v>0</v>
      </c>
      <c r="AO91" s="86">
        <v>0</v>
      </c>
      <c r="AP91" s="86">
        <v>0</v>
      </c>
      <c r="AQ91" s="86">
        <v>0</v>
      </c>
      <c r="AR91" s="86">
        <v>0</v>
      </c>
      <c r="AS91" s="86">
        <v>0</v>
      </c>
      <c r="AT91" s="86">
        <v>0</v>
      </c>
      <c r="AU91" s="86">
        <v>0</v>
      </c>
      <c r="AV91" s="86">
        <v>0</v>
      </c>
      <c r="AW91" s="193" t="s">
        <v>28</v>
      </c>
      <c r="AX91" s="31">
        <v>0</v>
      </c>
      <c r="AY91" s="190">
        <f>IF($E91&gt;0,ROUND(((($D91/$E91)*AX91)*((1+$B$9)^(RIGHT(AY$11,2)-1))),0),0)</f>
        <v>0</v>
      </c>
      <c r="AZ91" s="86">
        <v>0</v>
      </c>
      <c r="BA91" s="86">
        <v>0</v>
      </c>
      <c r="BB91" s="86">
        <v>0</v>
      </c>
      <c r="BC91" s="86">
        <v>0</v>
      </c>
      <c r="BD91" s="86">
        <v>0</v>
      </c>
      <c r="BE91" s="86">
        <v>0</v>
      </c>
      <c r="BF91" s="86">
        <v>0</v>
      </c>
      <c r="BG91" s="86">
        <v>0</v>
      </c>
      <c r="BH91" s="86">
        <v>0</v>
      </c>
      <c r="BI91" s="86">
        <v>0</v>
      </c>
      <c r="BJ91" s="86">
        <v>0</v>
      </c>
      <c r="BK91" s="193" t="s">
        <v>28</v>
      </c>
      <c r="BL91" s="31">
        <v>0</v>
      </c>
      <c r="BM91" s="190">
        <f>IF($E91&gt;0,ROUND(((($D91/$E91)*BL91)*((1+$B$9)^(RIGHT(BM$11,2)-1))),0),0)</f>
        <v>0</v>
      </c>
      <c r="BN91" s="86">
        <v>0</v>
      </c>
      <c r="BO91" s="86">
        <v>0</v>
      </c>
      <c r="BP91" s="86">
        <v>0</v>
      </c>
      <c r="BQ91" s="86">
        <v>0</v>
      </c>
      <c r="BR91" s="86">
        <v>0</v>
      </c>
      <c r="BS91" s="86">
        <v>0</v>
      </c>
      <c r="BT91" s="86">
        <v>0</v>
      </c>
      <c r="BU91" s="86">
        <v>0</v>
      </c>
      <c r="BV91" s="86">
        <v>0</v>
      </c>
      <c r="BW91" s="86">
        <v>0</v>
      </c>
      <c r="BX91" s="86">
        <v>0</v>
      </c>
      <c r="BY91" s="99">
        <f>SUM(I91,W91,AK91,AY91,BM91)</f>
        <v>0</v>
      </c>
      <c r="BZ91" s="12"/>
      <c r="CA91" s="108">
        <f t="shared" ref="CA91:CA92" si="72">SUM(J91,X91,AL91,AZ91,BN91)</f>
        <v>0</v>
      </c>
      <c r="CB91" s="99">
        <f t="shared" ref="CB91:CB92" si="73">SUM(K91:T91,Y91:AH91,AM91:AV91,BA91:BJ91,BO91:BX91)</f>
        <v>0</v>
      </c>
      <c r="CC91" s="86"/>
      <c r="CD91" s="132">
        <f t="shared" ref="CD91:CD92" si="74">BY91-SUM(CE91:DG91)</f>
        <v>0</v>
      </c>
      <c r="CE91" s="132">
        <v>0</v>
      </c>
      <c r="CF91" s="132">
        <v>0</v>
      </c>
      <c r="CG91" s="132">
        <v>0</v>
      </c>
      <c r="CH91" s="132">
        <v>0</v>
      </c>
      <c r="CI91" s="132">
        <v>0</v>
      </c>
      <c r="CJ91" s="132">
        <v>0</v>
      </c>
      <c r="CK91" s="132">
        <v>0</v>
      </c>
      <c r="CL91" s="132">
        <v>0</v>
      </c>
      <c r="CM91" s="132">
        <v>0</v>
      </c>
      <c r="CN91" s="132">
        <v>0</v>
      </c>
      <c r="CO91" s="132">
        <v>0</v>
      </c>
      <c r="CP91" s="132">
        <v>0</v>
      </c>
      <c r="CQ91" s="132">
        <v>0</v>
      </c>
      <c r="CR91" s="132">
        <v>0</v>
      </c>
      <c r="CS91" s="132">
        <v>0</v>
      </c>
      <c r="CT91" s="132">
        <v>0</v>
      </c>
      <c r="CU91" s="132">
        <v>0</v>
      </c>
      <c r="CV91" s="132">
        <v>0</v>
      </c>
      <c r="CW91" s="132">
        <v>0</v>
      </c>
      <c r="CX91" s="132">
        <v>0</v>
      </c>
      <c r="CY91" s="132">
        <v>0</v>
      </c>
      <c r="CZ91" s="132">
        <v>0</v>
      </c>
      <c r="DA91" s="132">
        <v>0</v>
      </c>
      <c r="DB91" s="132">
        <v>0</v>
      </c>
      <c r="DC91" s="132">
        <v>0</v>
      </c>
      <c r="DD91" s="132">
        <v>0</v>
      </c>
      <c r="DE91" s="132">
        <v>0</v>
      </c>
      <c r="DF91" s="132">
        <v>0</v>
      </c>
      <c r="DG91" s="132">
        <v>0</v>
      </c>
    </row>
    <row r="92" spans="1:111" hidden="1" x14ac:dyDescent="0.25">
      <c r="A92" s="107"/>
      <c r="B92" s="87"/>
      <c r="C92" s="86"/>
      <c r="D92" s="86"/>
      <c r="E92" s="88"/>
      <c r="F92" s="41"/>
      <c r="G92" s="30" t="s">
        <v>29</v>
      </c>
      <c r="H92" s="31">
        <v>0</v>
      </c>
      <c r="I92" s="190">
        <f>IF($E91&gt;0,ROUND(((($D91/$E91)*H92)),0),0)</f>
        <v>0</v>
      </c>
      <c r="J92" s="86">
        <v>0</v>
      </c>
      <c r="K92" s="86">
        <v>0</v>
      </c>
      <c r="L92" s="86">
        <v>0</v>
      </c>
      <c r="M92" s="86">
        <v>0</v>
      </c>
      <c r="N92" s="86">
        <v>0</v>
      </c>
      <c r="O92" s="86">
        <v>0</v>
      </c>
      <c r="P92" s="86">
        <v>0</v>
      </c>
      <c r="Q92" s="86">
        <v>0</v>
      </c>
      <c r="R92" s="86">
        <v>0</v>
      </c>
      <c r="S92" s="86">
        <v>0</v>
      </c>
      <c r="T92" s="86">
        <v>0</v>
      </c>
      <c r="U92" s="193" t="s">
        <v>29</v>
      </c>
      <c r="V92" s="31">
        <v>0</v>
      </c>
      <c r="W92" s="190">
        <f>IF($E91&gt;0,ROUND(((($D91/$E91)*V92)*((1+$B$9)^(RIGHT(W$11,2)-1))),0),0)</f>
        <v>0</v>
      </c>
      <c r="X92" s="86">
        <v>0</v>
      </c>
      <c r="Y92" s="86">
        <v>0</v>
      </c>
      <c r="Z92" s="86">
        <v>0</v>
      </c>
      <c r="AA92" s="86">
        <v>0</v>
      </c>
      <c r="AB92" s="86">
        <v>0</v>
      </c>
      <c r="AC92" s="86">
        <v>0</v>
      </c>
      <c r="AD92" s="86">
        <v>0</v>
      </c>
      <c r="AE92" s="86">
        <v>0</v>
      </c>
      <c r="AF92" s="86">
        <v>0</v>
      </c>
      <c r="AG92" s="86">
        <v>0</v>
      </c>
      <c r="AH92" s="86">
        <v>0</v>
      </c>
      <c r="AI92" s="193" t="s">
        <v>29</v>
      </c>
      <c r="AJ92" s="31">
        <v>0</v>
      </c>
      <c r="AK92" s="190">
        <f>IF($E91&gt;0,ROUND(((($D91/$E91)*AJ92)*((1+$B$9)^(RIGHT(AK$11,2)-1))),0),0)</f>
        <v>0</v>
      </c>
      <c r="AL92" s="86">
        <v>0</v>
      </c>
      <c r="AM92" s="86">
        <v>0</v>
      </c>
      <c r="AN92" s="86">
        <v>0</v>
      </c>
      <c r="AO92" s="86">
        <v>0</v>
      </c>
      <c r="AP92" s="86">
        <v>0</v>
      </c>
      <c r="AQ92" s="86">
        <v>0</v>
      </c>
      <c r="AR92" s="86">
        <v>0</v>
      </c>
      <c r="AS92" s="86">
        <v>0</v>
      </c>
      <c r="AT92" s="86">
        <v>0</v>
      </c>
      <c r="AU92" s="86">
        <v>0</v>
      </c>
      <c r="AV92" s="86">
        <v>0</v>
      </c>
      <c r="AW92" s="193" t="s">
        <v>29</v>
      </c>
      <c r="AX92" s="31">
        <v>0</v>
      </c>
      <c r="AY92" s="190">
        <f>IF($E91&gt;0,ROUND(((($D91/$E91)*AX92)*((1+$B$9)^(RIGHT(AY$11,2)-1))),0),0)</f>
        <v>0</v>
      </c>
      <c r="AZ92" s="86">
        <v>0</v>
      </c>
      <c r="BA92" s="86">
        <v>0</v>
      </c>
      <c r="BB92" s="86">
        <v>0</v>
      </c>
      <c r="BC92" s="86">
        <v>0</v>
      </c>
      <c r="BD92" s="86">
        <v>0</v>
      </c>
      <c r="BE92" s="86">
        <v>0</v>
      </c>
      <c r="BF92" s="86">
        <v>0</v>
      </c>
      <c r="BG92" s="86">
        <v>0</v>
      </c>
      <c r="BH92" s="86">
        <v>0</v>
      </c>
      <c r="BI92" s="86">
        <v>0</v>
      </c>
      <c r="BJ92" s="86">
        <v>0</v>
      </c>
      <c r="BK92" s="193" t="s">
        <v>29</v>
      </c>
      <c r="BL92" s="31">
        <v>0</v>
      </c>
      <c r="BM92" s="190">
        <f>IF($E91&gt;0,ROUND(((($D91/$E91)*BL92)*((1+$B$9)^(RIGHT(BM$11,2)-1))),0),0)</f>
        <v>0</v>
      </c>
      <c r="BN92" s="86">
        <v>0</v>
      </c>
      <c r="BO92" s="86">
        <v>0</v>
      </c>
      <c r="BP92" s="86">
        <v>0</v>
      </c>
      <c r="BQ92" s="86">
        <v>0</v>
      </c>
      <c r="BR92" s="86">
        <v>0</v>
      </c>
      <c r="BS92" s="86">
        <v>0</v>
      </c>
      <c r="BT92" s="86">
        <v>0</v>
      </c>
      <c r="BU92" s="86">
        <v>0</v>
      </c>
      <c r="BV92" s="86">
        <v>0</v>
      </c>
      <c r="BW92" s="86">
        <v>0</v>
      </c>
      <c r="BX92" s="86">
        <v>0</v>
      </c>
      <c r="BY92" s="99">
        <f>SUM(I92,W92,AK92,AY92,BM92)</f>
        <v>0</v>
      </c>
      <c r="BZ92" s="12"/>
      <c r="CA92" s="108">
        <f t="shared" si="72"/>
        <v>0</v>
      </c>
      <c r="CB92" s="99">
        <f t="shared" si="73"/>
        <v>0</v>
      </c>
      <c r="CC92" s="86"/>
      <c r="CD92" s="132">
        <f t="shared" si="74"/>
        <v>0</v>
      </c>
      <c r="CE92" s="132">
        <v>0</v>
      </c>
      <c r="CF92" s="132">
        <v>0</v>
      </c>
      <c r="CG92" s="132">
        <v>0</v>
      </c>
      <c r="CH92" s="132">
        <v>0</v>
      </c>
      <c r="CI92" s="132">
        <v>0</v>
      </c>
      <c r="CJ92" s="132">
        <v>0</v>
      </c>
      <c r="CK92" s="132">
        <v>0</v>
      </c>
      <c r="CL92" s="132">
        <v>0</v>
      </c>
      <c r="CM92" s="132">
        <v>0</v>
      </c>
      <c r="CN92" s="132">
        <v>0</v>
      </c>
      <c r="CO92" s="132">
        <v>0</v>
      </c>
      <c r="CP92" s="132">
        <v>0</v>
      </c>
      <c r="CQ92" s="132">
        <v>0</v>
      </c>
      <c r="CR92" s="132">
        <v>0</v>
      </c>
      <c r="CS92" s="132">
        <v>0</v>
      </c>
      <c r="CT92" s="132">
        <v>0</v>
      </c>
      <c r="CU92" s="132">
        <v>0</v>
      </c>
      <c r="CV92" s="132">
        <v>0</v>
      </c>
      <c r="CW92" s="132">
        <v>0</v>
      </c>
      <c r="CX92" s="132">
        <v>0</v>
      </c>
      <c r="CY92" s="132">
        <v>0</v>
      </c>
      <c r="CZ92" s="132">
        <v>0</v>
      </c>
      <c r="DA92" s="132">
        <v>0</v>
      </c>
      <c r="DB92" s="132">
        <v>0</v>
      </c>
      <c r="DC92" s="132">
        <v>0</v>
      </c>
      <c r="DD92" s="132">
        <v>0</v>
      </c>
      <c r="DE92" s="132">
        <v>0</v>
      </c>
      <c r="DF92" s="132">
        <v>0</v>
      </c>
      <c r="DG92" s="132">
        <v>0</v>
      </c>
    </row>
    <row r="93" spans="1:111" hidden="1" x14ac:dyDescent="0.25">
      <c r="A93" s="107"/>
      <c r="B93" s="87"/>
      <c r="C93" s="86"/>
      <c r="D93" s="86"/>
      <c r="E93" s="88"/>
      <c r="F93" s="41"/>
      <c r="G93" s="30"/>
      <c r="H93" s="31"/>
      <c r="I93" s="190"/>
      <c r="J93" s="86"/>
      <c r="K93" s="86"/>
      <c r="L93" s="86"/>
      <c r="M93" s="86"/>
      <c r="N93" s="86"/>
      <c r="O93" s="86"/>
      <c r="P93" s="86"/>
      <c r="Q93" s="86"/>
      <c r="R93" s="86"/>
      <c r="S93" s="86"/>
      <c r="T93" s="86"/>
      <c r="U93" s="193"/>
      <c r="V93" s="31"/>
      <c r="W93" s="190"/>
      <c r="X93" s="86"/>
      <c r="Y93" s="86"/>
      <c r="Z93" s="86"/>
      <c r="AA93" s="86"/>
      <c r="AB93" s="86"/>
      <c r="AC93" s="86"/>
      <c r="AD93" s="86"/>
      <c r="AE93" s="86"/>
      <c r="AF93" s="86"/>
      <c r="AG93" s="86"/>
      <c r="AH93" s="86"/>
      <c r="AI93" s="193"/>
      <c r="AJ93" s="31"/>
      <c r="AK93" s="190"/>
      <c r="AL93" s="86"/>
      <c r="AM93" s="86"/>
      <c r="AN93" s="86"/>
      <c r="AO93" s="86"/>
      <c r="AP93" s="86"/>
      <c r="AQ93" s="86"/>
      <c r="AR93" s="86"/>
      <c r="AS93" s="86"/>
      <c r="AT93" s="86"/>
      <c r="AU93" s="86"/>
      <c r="AV93" s="86"/>
      <c r="AW93" s="193"/>
      <c r="AX93" s="31"/>
      <c r="AY93" s="190"/>
      <c r="AZ93" s="86"/>
      <c r="BA93" s="86"/>
      <c r="BB93" s="86"/>
      <c r="BC93" s="86"/>
      <c r="BD93" s="86"/>
      <c r="BE93" s="86"/>
      <c r="BF93" s="86"/>
      <c r="BG93" s="86"/>
      <c r="BH93" s="86"/>
      <c r="BI93" s="86"/>
      <c r="BJ93" s="86"/>
      <c r="BK93" s="193"/>
      <c r="BL93" s="31"/>
      <c r="BM93" s="190"/>
      <c r="BN93" s="86"/>
      <c r="BO93" s="86"/>
      <c r="BP93" s="86"/>
      <c r="BQ93" s="86"/>
      <c r="BR93" s="86"/>
      <c r="BS93" s="86"/>
      <c r="BT93" s="86"/>
      <c r="BU93" s="86"/>
      <c r="BV93" s="86"/>
      <c r="BW93" s="86"/>
      <c r="BX93" s="86"/>
      <c r="BY93" s="99"/>
      <c r="BZ93" s="12"/>
      <c r="CA93" s="108"/>
      <c r="CB93" s="99"/>
      <c r="CC93" s="86"/>
      <c r="CD93" s="132"/>
      <c r="CE93" s="132"/>
      <c r="CF93" s="132"/>
      <c r="CG93" s="132"/>
      <c r="CH93" s="132"/>
      <c r="CI93" s="132"/>
      <c r="CJ93" s="132"/>
      <c r="CK93" s="132"/>
      <c r="CL93" s="132"/>
      <c r="CM93" s="132"/>
      <c r="CN93" s="132"/>
      <c r="CO93" s="132"/>
      <c r="CP93" s="132"/>
      <c r="CQ93" s="132"/>
      <c r="CR93" s="132"/>
      <c r="CS93" s="132"/>
      <c r="CT93" s="132"/>
      <c r="CU93" s="132"/>
      <c r="CV93" s="132"/>
      <c r="CW93" s="132"/>
      <c r="CX93" s="132"/>
      <c r="CY93" s="132"/>
      <c r="CZ93" s="132"/>
      <c r="DA93" s="132"/>
      <c r="DB93" s="132"/>
      <c r="DC93" s="132"/>
      <c r="DD93" s="132"/>
      <c r="DE93" s="132"/>
      <c r="DF93" s="132"/>
      <c r="DG93" s="132"/>
    </row>
    <row r="94" spans="1:111" hidden="1" x14ac:dyDescent="0.25">
      <c r="A94" s="107" t="s">
        <v>30</v>
      </c>
      <c r="B94" s="87"/>
      <c r="C94" s="86"/>
      <c r="D94" s="86">
        <v>0</v>
      </c>
      <c r="E94" s="88"/>
      <c r="F94" s="41"/>
      <c r="G94" s="30" t="s">
        <v>28</v>
      </c>
      <c r="H94" s="31">
        <v>0</v>
      </c>
      <c r="I94" s="190">
        <f>IF($E94&gt;0,ROUND(((($D94/$E94)*H94)),0),0)</f>
        <v>0</v>
      </c>
      <c r="J94" s="86">
        <v>0</v>
      </c>
      <c r="K94" s="86">
        <v>0</v>
      </c>
      <c r="L94" s="86">
        <v>0</v>
      </c>
      <c r="M94" s="86">
        <v>0</v>
      </c>
      <c r="N94" s="86">
        <v>0</v>
      </c>
      <c r="O94" s="86">
        <v>0</v>
      </c>
      <c r="P94" s="86">
        <v>0</v>
      </c>
      <c r="Q94" s="86">
        <v>0</v>
      </c>
      <c r="R94" s="86">
        <v>0</v>
      </c>
      <c r="S94" s="86">
        <v>0</v>
      </c>
      <c r="T94" s="86">
        <v>0</v>
      </c>
      <c r="U94" s="193" t="s">
        <v>28</v>
      </c>
      <c r="V94" s="31">
        <v>0</v>
      </c>
      <c r="W94" s="190">
        <f>IF($E94&gt;0,ROUND(((($D94/$E94)*V94)*((1+$B$9)^(RIGHT(W$11,2)-1))),0),0)</f>
        <v>0</v>
      </c>
      <c r="X94" s="86">
        <v>0</v>
      </c>
      <c r="Y94" s="86">
        <v>0</v>
      </c>
      <c r="Z94" s="86">
        <v>0</v>
      </c>
      <c r="AA94" s="86">
        <v>0</v>
      </c>
      <c r="AB94" s="86">
        <v>0</v>
      </c>
      <c r="AC94" s="86">
        <v>0</v>
      </c>
      <c r="AD94" s="86">
        <v>0</v>
      </c>
      <c r="AE94" s="86">
        <v>0</v>
      </c>
      <c r="AF94" s="86">
        <v>0</v>
      </c>
      <c r="AG94" s="86">
        <v>0</v>
      </c>
      <c r="AH94" s="86">
        <v>0</v>
      </c>
      <c r="AI94" s="193" t="s">
        <v>28</v>
      </c>
      <c r="AJ94" s="31">
        <v>0</v>
      </c>
      <c r="AK94" s="190">
        <f>ROUND(($D94*AJ94)*((1+$B$9)^(RIGHT(AK$11,2)-1)),0)</f>
        <v>0</v>
      </c>
      <c r="AL94" s="86">
        <v>0</v>
      </c>
      <c r="AM94" s="86">
        <v>0</v>
      </c>
      <c r="AN94" s="86">
        <v>0</v>
      </c>
      <c r="AO94" s="86">
        <v>0</v>
      </c>
      <c r="AP94" s="86">
        <v>0</v>
      </c>
      <c r="AQ94" s="86">
        <v>0</v>
      </c>
      <c r="AR94" s="86">
        <v>0</v>
      </c>
      <c r="AS94" s="86">
        <v>0</v>
      </c>
      <c r="AT94" s="86">
        <v>0</v>
      </c>
      <c r="AU94" s="86">
        <v>0</v>
      </c>
      <c r="AV94" s="86">
        <v>0</v>
      </c>
      <c r="AW94" s="193" t="s">
        <v>28</v>
      </c>
      <c r="AX94" s="31">
        <v>0</v>
      </c>
      <c r="AY94" s="190">
        <f>IF($E94&gt;0,ROUND(((($D94/$E94)*AX94)*((1+$B$9)^(RIGHT(AY$11,2)-1))),0),0)</f>
        <v>0</v>
      </c>
      <c r="AZ94" s="86">
        <v>0</v>
      </c>
      <c r="BA94" s="86">
        <v>0</v>
      </c>
      <c r="BB94" s="86">
        <v>0</v>
      </c>
      <c r="BC94" s="86">
        <v>0</v>
      </c>
      <c r="BD94" s="86">
        <v>0</v>
      </c>
      <c r="BE94" s="86">
        <v>0</v>
      </c>
      <c r="BF94" s="86">
        <v>0</v>
      </c>
      <c r="BG94" s="86">
        <v>0</v>
      </c>
      <c r="BH94" s="86">
        <v>0</v>
      </c>
      <c r="BI94" s="86">
        <v>0</v>
      </c>
      <c r="BJ94" s="86">
        <v>0</v>
      </c>
      <c r="BK94" s="193" t="s">
        <v>28</v>
      </c>
      <c r="BL94" s="31">
        <v>0</v>
      </c>
      <c r="BM94" s="190">
        <f>IF($E94&gt;0,ROUND(((($D94/$E94)*BL94)*((1+$B$9)^(RIGHT(BM$11,2)-1))),0),0)</f>
        <v>0</v>
      </c>
      <c r="BN94" s="86">
        <v>0</v>
      </c>
      <c r="BO94" s="86">
        <v>0</v>
      </c>
      <c r="BP94" s="86">
        <v>0</v>
      </c>
      <c r="BQ94" s="86">
        <v>0</v>
      </c>
      <c r="BR94" s="86">
        <v>0</v>
      </c>
      <c r="BS94" s="86">
        <v>0</v>
      </c>
      <c r="BT94" s="86">
        <v>0</v>
      </c>
      <c r="BU94" s="86">
        <v>0</v>
      </c>
      <c r="BV94" s="86">
        <v>0</v>
      </c>
      <c r="BW94" s="86">
        <v>0</v>
      </c>
      <c r="BX94" s="86">
        <v>0</v>
      </c>
      <c r="BY94" s="99">
        <f>SUM(I94,W94,AK94,AY94,BM94)</f>
        <v>0</v>
      </c>
      <c r="BZ94" s="12"/>
      <c r="CA94" s="108">
        <f t="shared" ref="CA94:CA95" si="75">SUM(J94,X94,AL94,AZ94,BN94)</f>
        <v>0</v>
      </c>
      <c r="CB94" s="99">
        <f t="shared" ref="CB94:CB95" si="76">SUM(K94:T94,Y94:AH94,AM94:AV94,BA94:BJ94,BO94:BX94)</f>
        <v>0</v>
      </c>
      <c r="CC94" s="86"/>
      <c r="CD94" s="132">
        <f t="shared" ref="CD94:CD95" si="77">BY94-SUM(CE94:DG94)</f>
        <v>0</v>
      </c>
      <c r="CE94" s="132">
        <v>0</v>
      </c>
      <c r="CF94" s="132">
        <v>0</v>
      </c>
      <c r="CG94" s="132">
        <v>0</v>
      </c>
      <c r="CH94" s="132">
        <v>0</v>
      </c>
      <c r="CI94" s="132">
        <v>0</v>
      </c>
      <c r="CJ94" s="132">
        <v>0</v>
      </c>
      <c r="CK94" s="132">
        <v>0</v>
      </c>
      <c r="CL94" s="132">
        <v>0</v>
      </c>
      <c r="CM94" s="132">
        <v>0</v>
      </c>
      <c r="CN94" s="132">
        <v>0</v>
      </c>
      <c r="CO94" s="132">
        <v>0</v>
      </c>
      <c r="CP94" s="132">
        <v>0</v>
      </c>
      <c r="CQ94" s="132">
        <v>0</v>
      </c>
      <c r="CR94" s="132">
        <v>0</v>
      </c>
      <c r="CS94" s="132">
        <v>0</v>
      </c>
      <c r="CT94" s="132">
        <v>0</v>
      </c>
      <c r="CU94" s="132">
        <v>0</v>
      </c>
      <c r="CV94" s="132">
        <v>0</v>
      </c>
      <c r="CW94" s="132">
        <v>0</v>
      </c>
      <c r="CX94" s="132">
        <v>0</v>
      </c>
      <c r="CY94" s="132">
        <v>0</v>
      </c>
      <c r="CZ94" s="132">
        <v>0</v>
      </c>
      <c r="DA94" s="132">
        <v>0</v>
      </c>
      <c r="DB94" s="132">
        <v>0</v>
      </c>
      <c r="DC94" s="132">
        <v>0</v>
      </c>
      <c r="DD94" s="132">
        <v>0</v>
      </c>
      <c r="DE94" s="132">
        <v>0</v>
      </c>
      <c r="DF94" s="132">
        <v>0</v>
      </c>
      <c r="DG94" s="132">
        <v>0</v>
      </c>
    </row>
    <row r="95" spans="1:111" hidden="1" x14ac:dyDescent="0.25">
      <c r="A95" s="107"/>
      <c r="B95" s="87"/>
      <c r="C95" s="86"/>
      <c r="D95" s="86"/>
      <c r="E95" s="88"/>
      <c r="F95" s="41"/>
      <c r="G95" s="30" t="s">
        <v>29</v>
      </c>
      <c r="H95" s="31">
        <v>0</v>
      </c>
      <c r="I95" s="190">
        <f>IF($E94&gt;0,ROUND(((($D94/$E94)*H95)),0),0)</f>
        <v>0</v>
      </c>
      <c r="J95" s="86">
        <v>0</v>
      </c>
      <c r="K95" s="86">
        <v>0</v>
      </c>
      <c r="L95" s="86">
        <v>0</v>
      </c>
      <c r="M95" s="86">
        <v>0</v>
      </c>
      <c r="N95" s="86">
        <v>0</v>
      </c>
      <c r="O95" s="86">
        <v>0</v>
      </c>
      <c r="P95" s="86">
        <v>0</v>
      </c>
      <c r="Q95" s="86">
        <v>0</v>
      </c>
      <c r="R95" s="86">
        <v>0</v>
      </c>
      <c r="S95" s="86">
        <v>0</v>
      </c>
      <c r="T95" s="86">
        <v>0</v>
      </c>
      <c r="U95" s="193" t="s">
        <v>29</v>
      </c>
      <c r="V95" s="31">
        <v>0</v>
      </c>
      <c r="W95" s="190">
        <f>IF($E94&gt;0,ROUND(((($D94/$E94)*V95)*((1+$B$9)^(RIGHT(W$11,2)-1))),0),0)</f>
        <v>0</v>
      </c>
      <c r="X95" s="86">
        <v>0</v>
      </c>
      <c r="Y95" s="86">
        <v>0</v>
      </c>
      <c r="Z95" s="86">
        <v>0</v>
      </c>
      <c r="AA95" s="86">
        <v>0</v>
      </c>
      <c r="AB95" s="86">
        <v>0</v>
      </c>
      <c r="AC95" s="86">
        <v>0</v>
      </c>
      <c r="AD95" s="86">
        <v>0</v>
      </c>
      <c r="AE95" s="86">
        <v>0</v>
      </c>
      <c r="AF95" s="86">
        <v>0</v>
      </c>
      <c r="AG95" s="86">
        <v>0</v>
      </c>
      <c r="AH95" s="86">
        <v>0</v>
      </c>
      <c r="AI95" s="193" t="s">
        <v>29</v>
      </c>
      <c r="AJ95" s="31">
        <v>0</v>
      </c>
      <c r="AK95" s="190">
        <f>IF($E94&gt;0,ROUND(((($D94/$E94)*AJ95)*((1+$B$9)^(RIGHT(AK$11,2)-1))),0),0)</f>
        <v>0</v>
      </c>
      <c r="AL95" s="86">
        <v>0</v>
      </c>
      <c r="AM95" s="86">
        <v>0</v>
      </c>
      <c r="AN95" s="86">
        <v>0</v>
      </c>
      <c r="AO95" s="86">
        <v>0</v>
      </c>
      <c r="AP95" s="86">
        <v>0</v>
      </c>
      <c r="AQ95" s="86">
        <v>0</v>
      </c>
      <c r="AR95" s="86">
        <v>0</v>
      </c>
      <c r="AS95" s="86">
        <v>0</v>
      </c>
      <c r="AT95" s="86">
        <v>0</v>
      </c>
      <c r="AU95" s="86">
        <v>0</v>
      </c>
      <c r="AV95" s="86">
        <v>0</v>
      </c>
      <c r="AW95" s="193" t="s">
        <v>29</v>
      </c>
      <c r="AX95" s="31">
        <v>0</v>
      </c>
      <c r="AY95" s="190">
        <f>IF($E94&gt;0,ROUND(((($D94/$E94)*AX95)*((1+$B$9)^(RIGHT(AY$11,2)-1))),0),0)</f>
        <v>0</v>
      </c>
      <c r="AZ95" s="86">
        <v>0</v>
      </c>
      <c r="BA95" s="86">
        <v>0</v>
      </c>
      <c r="BB95" s="86">
        <v>0</v>
      </c>
      <c r="BC95" s="86">
        <v>0</v>
      </c>
      <c r="BD95" s="86">
        <v>0</v>
      </c>
      <c r="BE95" s="86">
        <v>0</v>
      </c>
      <c r="BF95" s="86">
        <v>0</v>
      </c>
      <c r="BG95" s="86">
        <v>0</v>
      </c>
      <c r="BH95" s="86">
        <v>0</v>
      </c>
      <c r="BI95" s="86">
        <v>0</v>
      </c>
      <c r="BJ95" s="86">
        <v>0</v>
      </c>
      <c r="BK95" s="193" t="s">
        <v>29</v>
      </c>
      <c r="BL95" s="31">
        <v>0</v>
      </c>
      <c r="BM95" s="190">
        <f>IF($E94&gt;0,ROUND(((($D94/$E94)*BL95)*((1+$B$9)^(RIGHT(BM$11,2)-1))),0),0)</f>
        <v>0</v>
      </c>
      <c r="BN95" s="86">
        <v>0</v>
      </c>
      <c r="BO95" s="86">
        <v>0</v>
      </c>
      <c r="BP95" s="86">
        <v>0</v>
      </c>
      <c r="BQ95" s="86">
        <v>0</v>
      </c>
      <c r="BR95" s="86">
        <v>0</v>
      </c>
      <c r="BS95" s="86">
        <v>0</v>
      </c>
      <c r="BT95" s="86">
        <v>0</v>
      </c>
      <c r="BU95" s="86">
        <v>0</v>
      </c>
      <c r="BV95" s="86">
        <v>0</v>
      </c>
      <c r="BW95" s="86">
        <v>0</v>
      </c>
      <c r="BX95" s="86">
        <v>0</v>
      </c>
      <c r="BY95" s="99">
        <f>SUM(I95,W95,AK95,AY95,BM95)</f>
        <v>0</v>
      </c>
      <c r="BZ95" s="12"/>
      <c r="CA95" s="108">
        <f t="shared" si="75"/>
        <v>0</v>
      </c>
      <c r="CB95" s="99">
        <f t="shared" si="76"/>
        <v>0</v>
      </c>
      <c r="CC95" s="86"/>
      <c r="CD95" s="132">
        <f t="shared" si="77"/>
        <v>0</v>
      </c>
      <c r="CE95" s="132">
        <v>0</v>
      </c>
      <c r="CF95" s="132">
        <v>0</v>
      </c>
      <c r="CG95" s="132">
        <v>0</v>
      </c>
      <c r="CH95" s="132">
        <v>0</v>
      </c>
      <c r="CI95" s="132">
        <v>0</v>
      </c>
      <c r="CJ95" s="132">
        <v>0</v>
      </c>
      <c r="CK95" s="132">
        <v>0</v>
      </c>
      <c r="CL95" s="132">
        <v>0</v>
      </c>
      <c r="CM95" s="132">
        <v>0</v>
      </c>
      <c r="CN95" s="132">
        <v>0</v>
      </c>
      <c r="CO95" s="132">
        <v>0</v>
      </c>
      <c r="CP95" s="132">
        <v>0</v>
      </c>
      <c r="CQ95" s="132">
        <v>0</v>
      </c>
      <c r="CR95" s="132">
        <v>0</v>
      </c>
      <c r="CS95" s="132">
        <v>0</v>
      </c>
      <c r="CT95" s="132">
        <v>0</v>
      </c>
      <c r="CU95" s="132">
        <v>0</v>
      </c>
      <c r="CV95" s="132">
        <v>0</v>
      </c>
      <c r="CW95" s="132">
        <v>0</v>
      </c>
      <c r="CX95" s="132">
        <v>0</v>
      </c>
      <c r="CY95" s="132">
        <v>0</v>
      </c>
      <c r="CZ95" s="132">
        <v>0</v>
      </c>
      <c r="DA95" s="132">
        <v>0</v>
      </c>
      <c r="DB95" s="132">
        <v>0</v>
      </c>
      <c r="DC95" s="132">
        <v>0</v>
      </c>
      <c r="DD95" s="132">
        <v>0</v>
      </c>
      <c r="DE95" s="132">
        <v>0</v>
      </c>
      <c r="DF95" s="132">
        <v>0</v>
      </c>
      <c r="DG95" s="132">
        <v>0</v>
      </c>
    </row>
    <row r="96" spans="1:111" hidden="1" x14ac:dyDescent="0.25">
      <c r="A96" s="107"/>
      <c r="B96" s="87"/>
      <c r="C96" s="86"/>
      <c r="D96" s="86"/>
      <c r="E96" s="88"/>
      <c r="F96" s="41"/>
      <c r="G96" s="30"/>
      <c r="H96" s="31"/>
      <c r="I96" s="190"/>
      <c r="J96" s="86"/>
      <c r="K96" s="86"/>
      <c r="L96" s="86"/>
      <c r="M96" s="86"/>
      <c r="N96" s="86"/>
      <c r="O96" s="86"/>
      <c r="P96" s="86"/>
      <c r="Q96" s="86"/>
      <c r="R96" s="86"/>
      <c r="S96" s="86"/>
      <c r="T96" s="86"/>
      <c r="U96" s="193"/>
      <c r="V96" s="31"/>
      <c r="W96" s="190"/>
      <c r="X96" s="86"/>
      <c r="Y96" s="86"/>
      <c r="Z96" s="86"/>
      <c r="AA96" s="86"/>
      <c r="AB96" s="86"/>
      <c r="AC96" s="86"/>
      <c r="AD96" s="86"/>
      <c r="AE96" s="86"/>
      <c r="AF96" s="86"/>
      <c r="AG96" s="86"/>
      <c r="AH96" s="86"/>
      <c r="AI96" s="193"/>
      <c r="AJ96" s="31"/>
      <c r="AK96" s="190"/>
      <c r="AL96" s="86"/>
      <c r="AM96" s="86"/>
      <c r="AN96" s="86"/>
      <c r="AO96" s="86"/>
      <c r="AP96" s="86"/>
      <c r="AQ96" s="86"/>
      <c r="AR96" s="86"/>
      <c r="AS96" s="86"/>
      <c r="AT96" s="86"/>
      <c r="AU96" s="86"/>
      <c r="AV96" s="86"/>
      <c r="AW96" s="193"/>
      <c r="AX96" s="31"/>
      <c r="AY96" s="190"/>
      <c r="AZ96" s="86"/>
      <c r="BA96" s="86"/>
      <c r="BB96" s="86"/>
      <c r="BC96" s="86"/>
      <c r="BD96" s="86"/>
      <c r="BE96" s="86"/>
      <c r="BF96" s="86"/>
      <c r="BG96" s="86"/>
      <c r="BH96" s="86"/>
      <c r="BI96" s="86"/>
      <c r="BJ96" s="86"/>
      <c r="BK96" s="193"/>
      <c r="BL96" s="31"/>
      <c r="BM96" s="190"/>
      <c r="BN96" s="86"/>
      <c r="BO96" s="86"/>
      <c r="BP96" s="86"/>
      <c r="BQ96" s="86"/>
      <c r="BR96" s="86"/>
      <c r="BS96" s="86"/>
      <c r="BT96" s="86"/>
      <c r="BU96" s="86"/>
      <c r="BV96" s="86"/>
      <c r="BW96" s="86"/>
      <c r="BX96" s="86"/>
      <c r="BY96" s="99"/>
      <c r="BZ96" s="12"/>
      <c r="CA96" s="108"/>
      <c r="CB96" s="99"/>
      <c r="CC96" s="86"/>
      <c r="CD96" s="132"/>
      <c r="CE96" s="132"/>
      <c r="CF96" s="132"/>
      <c r="CG96" s="132"/>
      <c r="CH96" s="132"/>
      <c r="CI96" s="132"/>
      <c r="CJ96" s="132"/>
      <c r="CK96" s="132"/>
      <c r="CL96" s="132"/>
      <c r="CM96" s="132"/>
      <c r="CN96" s="132"/>
      <c r="CO96" s="132"/>
      <c r="CP96" s="132"/>
      <c r="CQ96" s="132"/>
      <c r="CR96" s="132"/>
      <c r="CS96" s="132"/>
      <c r="CT96" s="132"/>
      <c r="CU96" s="132"/>
      <c r="CV96" s="132"/>
      <c r="CW96" s="132"/>
      <c r="CX96" s="132"/>
      <c r="CY96" s="132"/>
      <c r="CZ96" s="132"/>
      <c r="DA96" s="132"/>
      <c r="DB96" s="132"/>
      <c r="DC96" s="132"/>
      <c r="DD96" s="132"/>
      <c r="DE96" s="132"/>
      <c r="DF96" s="132"/>
      <c r="DG96" s="132"/>
    </row>
    <row r="97" spans="1:111" hidden="1" x14ac:dyDescent="0.25">
      <c r="A97" s="107" t="s">
        <v>30</v>
      </c>
      <c r="B97" s="87"/>
      <c r="C97" s="86"/>
      <c r="D97" s="86">
        <v>0</v>
      </c>
      <c r="E97" s="88"/>
      <c r="F97" s="41"/>
      <c r="G97" s="30" t="s">
        <v>28</v>
      </c>
      <c r="H97" s="31">
        <v>0</v>
      </c>
      <c r="I97" s="190">
        <f>IF($E97&gt;0,ROUND(((($D97/$E97)*H97)),0),0)</f>
        <v>0</v>
      </c>
      <c r="J97" s="86">
        <v>0</v>
      </c>
      <c r="K97" s="86">
        <v>0</v>
      </c>
      <c r="L97" s="86">
        <v>0</v>
      </c>
      <c r="M97" s="86">
        <v>0</v>
      </c>
      <c r="N97" s="86">
        <v>0</v>
      </c>
      <c r="O97" s="86">
        <v>0</v>
      </c>
      <c r="P97" s="86">
        <v>0</v>
      </c>
      <c r="Q97" s="86">
        <v>0</v>
      </c>
      <c r="R97" s="86">
        <v>0</v>
      </c>
      <c r="S97" s="86">
        <v>0</v>
      </c>
      <c r="T97" s="86">
        <v>0</v>
      </c>
      <c r="U97" s="193" t="s">
        <v>28</v>
      </c>
      <c r="V97" s="31">
        <v>0</v>
      </c>
      <c r="W97" s="190">
        <f>IF($E97&gt;0,ROUND(((($D97/$E97)*V97)*((1+$B$9)^(RIGHT(W$11,2)-1))),0),0)</f>
        <v>0</v>
      </c>
      <c r="X97" s="86">
        <v>0</v>
      </c>
      <c r="Y97" s="86">
        <v>0</v>
      </c>
      <c r="Z97" s="86">
        <v>0</v>
      </c>
      <c r="AA97" s="86">
        <v>0</v>
      </c>
      <c r="AB97" s="86">
        <v>0</v>
      </c>
      <c r="AC97" s="86">
        <v>0</v>
      </c>
      <c r="AD97" s="86">
        <v>0</v>
      </c>
      <c r="AE97" s="86">
        <v>0</v>
      </c>
      <c r="AF97" s="86">
        <v>0</v>
      </c>
      <c r="AG97" s="86">
        <v>0</v>
      </c>
      <c r="AH97" s="86">
        <v>0</v>
      </c>
      <c r="AI97" s="193" t="s">
        <v>28</v>
      </c>
      <c r="AJ97" s="31">
        <v>0</v>
      </c>
      <c r="AK97" s="190">
        <f>ROUND(($D97*AJ97)*((1+$B$9)^(RIGHT(AK$11,2)-1)),0)</f>
        <v>0</v>
      </c>
      <c r="AL97" s="86">
        <v>0</v>
      </c>
      <c r="AM97" s="86">
        <v>0</v>
      </c>
      <c r="AN97" s="86">
        <v>0</v>
      </c>
      <c r="AO97" s="86">
        <v>0</v>
      </c>
      <c r="AP97" s="86">
        <v>0</v>
      </c>
      <c r="AQ97" s="86">
        <v>0</v>
      </c>
      <c r="AR97" s="86">
        <v>0</v>
      </c>
      <c r="AS97" s="86">
        <v>0</v>
      </c>
      <c r="AT97" s="86">
        <v>0</v>
      </c>
      <c r="AU97" s="86">
        <v>0</v>
      </c>
      <c r="AV97" s="86">
        <v>0</v>
      </c>
      <c r="AW97" s="193" t="s">
        <v>28</v>
      </c>
      <c r="AX97" s="31">
        <v>0</v>
      </c>
      <c r="AY97" s="190">
        <f>IF($E97&gt;0,ROUND(((($D97/$E97)*AX97)*((1+$B$9)^(RIGHT(AY$11,2)-1))),0),0)</f>
        <v>0</v>
      </c>
      <c r="AZ97" s="86">
        <v>0</v>
      </c>
      <c r="BA97" s="86">
        <v>0</v>
      </c>
      <c r="BB97" s="86">
        <v>0</v>
      </c>
      <c r="BC97" s="86">
        <v>0</v>
      </c>
      <c r="BD97" s="86">
        <v>0</v>
      </c>
      <c r="BE97" s="86">
        <v>0</v>
      </c>
      <c r="BF97" s="86">
        <v>0</v>
      </c>
      <c r="BG97" s="86">
        <v>0</v>
      </c>
      <c r="BH97" s="86">
        <v>0</v>
      </c>
      <c r="BI97" s="86">
        <v>0</v>
      </c>
      <c r="BJ97" s="86">
        <v>0</v>
      </c>
      <c r="BK97" s="193" t="s">
        <v>28</v>
      </c>
      <c r="BL97" s="31">
        <v>0</v>
      </c>
      <c r="BM97" s="190">
        <f>IF($E97&gt;0,ROUND(((($D97/$E97)*BL97)*((1+$B$9)^(RIGHT(BM$11,2)-1))),0),0)</f>
        <v>0</v>
      </c>
      <c r="BN97" s="86">
        <v>0</v>
      </c>
      <c r="BO97" s="86">
        <v>0</v>
      </c>
      <c r="BP97" s="86">
        <v>0</v>
      </c>
      <c r="BQ97" s="86">
        <v>0</v>
      </c>
      <c r="BR97" s="86">
        <v>0</v>
      </c>
      <c r="BS97" s="86">
        <v>0</v>
      </c>
      <c r="BT97" s="86">
        <v>0</v>
      </c>
      <c r="BU97" s="86">
        <v>0</v>
      </c>
      <c r="BV97" s="86">
        <v>0</v>
      </c>
      <c r="BW97" s="86">
        <v>0</v>
      </c>
      <c r="BX97" s="86">
        <v>0</v>
      </c>
      <c r="BY97" s="99">
        <f>SUM(I97,W97,AK97,AY97,BM97)</f>
        <v>0</v>
      </c>
      <c r="BZ97" s="12"/>
      <c r="CA97" s="108">
        <f t="shared" ref="CA97:CA98" si="78">SUM(J97,X97,AL97,AZ97,BN97)</f>
        <v>0</v>
      </c>
      <c r="CB97" s="99">
        <f t="shared" ref="CB97:CB98" si="79">SUM(K97:T97,Y97:AH97,AM97:AV97,BA97:BJ97,BO97:BX97)</f>
        <v>0</v>
      </c>
      <c r="CC97" s="86"/>
      <c r="CD97" s="132">
        <f t="shared" ref="CD97:CD98" si="80">BY97-SUM(CE97:DG97)</f>
        <v>0</v>
      </c>
      <c r="CE97" s="132">
        <v>0</v>
      </c>
      <c r="CF97" s="132">
        <v>0</v>
      </c>
      <c r="CG97" s="132">
        <v>0</v>
      </c>
      <c r="CH97" s="132">
        <v>0</v>
      </c>
      <c r="CI97" s="132">
        <v>0</v>
      </c>
      <c r="CJ97" s="132">
        <v>0</v>
      </c>
      <c r="CK97" s="132">
        <v>0</v>
      </c>
      <c r="CL97" s="132">
        <v>0</v>
      </c>
      <c r="CM97" s="132">
        <v>0</v>
      </c>
      <c r="CN97" s="132">
        <v>0</v>
      </c>
      <c r="CO97" s="132">
        <v>0</v>
      </c>
      <c r="CP97" s="132">
        <v>0</v>
      </c>
      <c r="CQ97" s="132">
        <v>0</v>
      </c>
      <c r="CR97" s="132">
        <v>0</v>
      </c>
      <c r="CS97" s="132">
        <v>0</v>
      </c>
      <c r="CT97" s="132">
        <v>0</v>
      </c>
      <c r="CU97" s="132">
        <v>0</v>
      </c>
      <c r="CV97" s="132">
        <v>0</v>
      </c>
      <c r="CW97" s="132">
        <v>0</v>
      </c>
      <c r="CX97" s="132">
        <v>0</v>
      </c>
      <c r="CY97" s="132">
        <v>0</v>
      </c>
      <c r="CZ97" s="132">
        <v>0</v>
      </c>
      <c r="DA97" s="132">
        <v>0</v>
      </c>
      <c r="DB97" s="132">
        <v>0</v>
      </c>
      <c r="DC97" s="132">
        <v>0</v>
      </c>
      <c r="DD97" s="132">
        <v>0</v>
      </c>
      <c r="DE97" s="132">
        <v>0</v>
      </c>
      <c r="DF97" s="132">
        <v>0</v>
      </c>
      <c r="DG97" s="132">
        <v>0</v>
      </c>
    </row>
    <row r="98" spans="1:111" hidden="1" x14ac:dyDescent="0.25">
      <c r="A98" s="107"/>
      <c r="B98" s="87"/>
      <c r="C98" s="86"/>
      <c r="D98" s="86"/>
      <c r="E98" s="88"/>
      <c r="F98" s="41"/>
      <c r="G98" s="30" t="s">
        <v>29</v>
      </c>
      <c r="H98" s="31">
        <v>0</v>
      </c>
      <c r="I98" s="190">
        <f>IF($E97&gt;0,ROUND(((($D97/$E97)*H98)),0),0)</f>
        <v>0</v>
      </c>
      <c r="J98" s="86">
        <v>0</v>
      </c>
      <c r="K98" s="86">
        <v>0</v>
      </c>
      <c r="L98" s="86">
        <v>0</v>
      </c>
      <c r="M98" s="86">
        <v>0</v>
      </c>
      <c r="N98" s="86">
        <v>0</v>
      </c>
      <c r="O98" s="86">
        <v>0</v>
      </c>
      <c r="P98" s="86">
        <v>0</v>
      </c>
      <c r="Q98" s="86">
        <v>0</v>
      </c>
      <c r="R98" s="86">
        <v>0</v>
      </c>
      <c r="S98" s="86">
        <v>0</v>
      </c>
      <c r="T98" s="86">
        <v>0</v>
      </c>
      <c r="U98" s="193" t="s">
        <v>29</v>
      </c>
      <c r="V98" s="31">
        <v>0</v>
      </c>
      <c r="W98" s="190">
        <f>IF($E97&gt;0,ROUND(((($D97/$E97)*V98)*((1+$B$9)^(RIGHT(W$11,2)-1))),0),0)</f>
        <v>0</v>
      </c>
      <c r="X98" s="86">
        <v>0</v>
      </c>
      <c r="Y98" s="86">
        <v>0</v>
      </c>
      <c r="Z98" s="86">
        <v>0</v>
      </c>
      <c r="AA98" s="86">
        <v>0</v>
      </c>
      <c r="AB98" s="86">
        <v>0</v>
      </c>
      <c r="AC98" s="86">
        <v>0</v>
      </c>
      <c r="AD98" s="86">
        <v>0</v>
      </c>
      <c r="AE98" s="86">
        <v>0</v>
      </c>
      <c r="AF98" s="86">
        <v>0</v>
      </c>
      <c r="AG98" s="86">
        <v>0</v>
      </c>
      <c r="AH98" s="86">
        <v>0</v>
      </c>
      <c r="AI98" s="193" t="s">
        <v>29</v>
      </c>
      <c r="AJ98" s="31">
        <v>0</v>
      </c>
      <c r="AK98" s="190">
        <f>IF($E97&gt;0,ROUND(((($D97/$E97)*AJ98)*((1+$B$9)^(RIGHT(AK$11,2)-1))),0),0)</f>
        <v>0</v>
      </c>
      <c r="AL98" s="86">
        <v>0</v>
      </c>
      <c r="AM98" s="86">
        <v>0</v>
      </c>
      <c r="AN98" s="86">
        <v>0</v>
      </c>
      <c r="AO98" s="86">
        <v>0</v>
      </c>
      <c r="AP98" s="86">
        <v>0</v>
      </c>
      <c r="AQ98" s="86">
        <v>0</v>
      </c>
      <c r="AR98" s="86">
        <v>0</v>
      </c>
      <c r="AS98" s="86">
        <v>0</v>
      </c>
      <c r="AT98" s="86">
        <v>0</v>
      </c>
      <c r="AU98" s="86">
        <v>0</v>
      </c>
      <c r="AV98" s="86">
        <v>0</v>
      </c>
      <c r="AW98" s="193" t="s">
        <v>29</v>
      </c>
      <c r="AX98" s="31">
        <v>0</v>
      </c>
      <c r="AY98" s="190">
        <f>IF($E97&gt;0,ROUND(((($D97/$E97)*AX98)*((1+$B$9)^(RIGHT(AY$11,2)-1))),0),0)</f>
        <v>0</v>
      </c>
      <c r="AZ98" s="86">
        <v>0</v>
      </c>
      <c r="BA98" s="86">
        <v>0</v>
      </c>
      <c r="BB98" s="86">
        <v>0</v>
      </c>
      <c r="BC98" s="86">
        <v>0</v>
      </c>
      <c r="BD98" s="86">
        <v>0</v>
      </c>
      <c r="BE98" s="86">
        <v>0</v>
      </c>
      <c r="BF98" s="86">
        <v>0</v>
      </c>
      <c r="BG98" s="86">
        <v>0</v>
      </c>
      <c r="BH98" s="86">
        <v>0</v>
      </c>
      <c r="BI98" s="86">
        <v>0</v>
      </c>
      <c r="BJ98" s="86">
        <v>0</v>
      </c>
      <c r="BK98" s="193" t="s">
        <v>29</v>
      </c>
      <c r="BL98" s="31">
        <v>0</v>
      </c>
      <c r="BM98" s="190">
        <f>IF($E97&gt;0,ROUND(((($D97/$E97)*BL98)*((1+$B$9)^(RIGHT(BM$11,2)-1))),0),0)</f>
        <v>0</v>
      </c>
      <c r="BN98" s="86">
        <v>0</v>
      </c>
      <c r="BO98" s="86">
        <v>0</v>
      </c>
      <c r="BP98" s="86">
        <v>0</v>
      </c>
      <c r="BQ98" s="86">
        <v>0</v>
      </c>
      <c r="BR98" s="86">
        <v>0</v>
      </c>
      <c r="BS98" s="86">
        <v>0</v>
      </c>
      <c r="BT98" s="86">
        <v>0</v>
      </c>
      <c r="BU98" s="86">
        <v>0</v>
      </c>
      <c r="BV98" s="86">
        <v>0</v>
      </c>
      <c r="BW98" s="86">
        <v>0</v>
      </c>
      <c r="BX98" s="86">
        <v>0</v>
      </c>
      <c r="BY98" s="99">
        <f>SUM(I98,W98,AK98,AY98,BM98)</f>
        <v>0</v>
      </c>
      <c r="BZ98" s="12"/>
      <c r="CA98" s="108">
        <f t="shared" si="78"/>
        <v>0</v>
      </c>
      <c r="CB98" s="99">
        <f t="shared" si="79"/>
        <v>0</v>
      </c>
      <c r="CC98" s="86"/>
      <c r="CD98" s="132">
        <f t="shared" si="80"/>
        <v>0</v>
      </c>
      <c r="CE98" s="132">
        <v>0</v>
      </c>
      <c r="CF98" s="132">
        <v>0</v>
      </c>
      <c r="CG98" s="132">
        <v>0</v>
      </c>
      <c r="CH98" s="132">
        <v>0</v>
      </c>
      <c r="CI98" s="132">
        <v>0</v>
      </c>
      <c r="CJ98" s="132">
        <v>0</v>
      </c>
      <c r="CK98" s="132">
        <v>0</v>
      </c>
      <c r="CL98" s="132">
        <v>0</v>
      </c>
      <c r="CM98" s="132">
        <v>0</v>
      </c>
      <c r="CN98" s="132">
        <v>0</v>
      </c>
      <c r="CO98" s="132">
        <v>0</v>
      </c>
      <c r="CP98" s="132">
        <v>0</v>
      </c>
      <c r="CQ98" s="132">
        <v>0</v>
      </c>
      <c r="CR98" s="132">
        <v>0</v>
      </c>
      <c r="CS98" s="132">
        <v>0</v>
      </c>
      <c r="CT98" s="132">
        <v>0</v>
      </c>
      <c r="CU98" s="132">
        <v>0</v>
      </c>
      <c r="CV98" s="132">
        <v>0</v>
      </c>
      <c r="CW98" s="132">
        <v>0</v>
      </c>
      <c r="CX98" s="132">
        <v>0</v>
      </c>
      <c r="CY98" s="132">
        <v>0</v>
      </c>
      <c r="CZ98" s="132">
        <v>0</v>
      </c>
      <c r="DA98" s="132">
        <v>0</v>
      </c>
      <c r="DB98" s="132">
        <v>0</v>
      </c>
      <c r="DC98" s="132">
        <v>0</v>
      </c>
      <c r="DD98" s="132">
        <v>0</v>
      </c>
      <c r="DE98" s="132">
        <v>0</v>
      </c>
      <c r="DF98" s="132">
        <v>0</v>
      </c>
      <c r="DG98" s="132">
        <v>0</v>
      </c>
    </row>
    <row r="99" spans="1:111" hidden="1" x14ac:dyDescent="0.25">
      <c r="A99" s="107"/>
      <c r="B99" s="87"/>
      <c r="C99" s="86"/>
      <c r="D99" s="86"/>
      <c r="E99" s="88"/>
      <c r="F99" s="41"/>
      <c r="G99" s="30"/>
      <c r="H99" s="31"/>
      <c r="I99" s="190"/>
      <c r="J99" s="86"/>
      <c r="K99" s="86"/>
      <c r="L99" s="86"/>
      <c r="M99" s="86"/>
      <c r="N99" s="86"/>
      <c r="O99" s="86"/>
      <c r="P99" s="86"/>
      <c r="Q99" s="86"/>
      <c r="R99" s="86"/>
      <c r="S99" s="86"/>
      <c r="T99" s="86"/>
      <c r="U99" s="193"/>
      <c r="V99" s="31"/>
      <c r="W99" s="190"/>
      <c r="X99" s="86"/>
      <c r="Y99" s="86"/>
      <c r="Z99" s="86"/>
      <c r="AA99" s="86"/>
      <c r="AB99" s="86"/>
      <c r="AC99" s="86"/>
      <c r="AD99" s="86"/>
      <c r="AE99" s="86"/>
      <c r="AF99" s="86"/>
      <c r="AG99" s="86"/>
      <c r="AH99" s="86"/>
      <c r="AI99" s="193"/>
      <c r="AJ99" s="31"/>
      <c r="AK99" s="190"/>
      <c r="AL99" s="86"/>
      <c r="AM99" s="86"/>
      <c r="AN99" s="86"/>
      <c r="AO99" s="86"/>
      <c r="AP99" s="86"/>
      <c r="AQ99" s="86"/>
      <c r="AR99" s="86"/>
      <c r="AS99" s="86"/>
      <c r="AT99" s="86"/>
      <c r="AU99" s="86"/>
      <c r="AV99" s="86"/>
      <c r="AW99" s="193"/>
      <c r="AX99" s="31"/>
      <c r="AY99" s="190"/>
      <c r="AZ99" s="86"/>
      <c r="BA99" s="86"/>
      <c r="BB99" s="86"/>
      <c r="BC99" s="86"/>
      <c r="BD99" s="86"/>
      <c r="BE99" s="86"/>
      <c r="BF99" s="86"/>
      <c r="BG99" s="86"/>
      <c r="BH99" s="86"/>
      <c r="BI99" s="86"/>
      <c r="BJ99" s="86"/>
      <c r="BK99" s="193"/>
      <c r="BL99" s="31"/>
      <c r="BM99" s="190"/>
      <c r="BN99" s="86"/>
      <c r="BO99" s="86"/>
      <c r="BP99" s="86"/>
      <c r="BQ99" s="86"/>
      <c r="BR99" s="86"/>
      <c r="BS99" s="86"/>
      <c r="BT99" s="86"/>
      <c r="BU99" s="86"/>
      <c r="BV99" s="86"/>
      <c r="BW99" s="86"/>
      <c r="BX99" s="86"/>
      <c r="BY99" s="99"/>
      <c r="BZ99" s="12"/>
      <c r="CA99" s="108"/>
      <c r="CB99" s="99"/>
      <c r="CC99" s="86"/>
      <c r="CD99" s="132"/>
      <c r="CE99" s="132"/>
      <c r="CF99" s="132"/>
      <c r="CG99" s="132"/>
      <c r="CH99" s="132"/>
      <c r="CI99" s="132"/>
      <c r="CJ99" s="132"/>
      <c r="CK99" s="132"/>
      <c r="CL99" s="132"/>
      <c r="CM99" s="132"/>
      <c r="CN99" s="132"/>
      <c r="CO99" s="132"/>
      <c r="CP99" s="132"/>
      <c r="CQ99" s="132"/>
      <c r="CR99" s="132"/>
      <c r="CS99" s="132"/>
      <c r="CT99" s="132"/>
      <c r="CU99" s="132"/>
      <c r="CV99" s="132"/>
      <c r="CW99" s="132"/>
      <c r="CX99" s="132"/>
      <c r="CY99" s="132"/>
      <c r="CZ99" s="132"/>
      <c r="DA99" s="132"/>
      <c r="DB99" s="132"/>
      <c r="DC99" s="132"/>
      <c r="DD99" s="132"/>
      <c r="DE99" s="132"/>
      <c r="DF99" s="132"/>
      <c r="DG99" s="132"/>
    </row>
    <row r="100" spans="1:111" hidden="1" x14ac:dyDescent="0.25">
      <c r="A100" s="107" t="s">
        <v>30</v>
      </c>
      <c r="B100" s="87"/>
      <c r="C100" s="86"/>
      <c r="D100" s="86">
        <v>0</v>
      </c>
      <c r="E100" s="88"/>
      <c r="F100" s="41"/>
      <c r="G100" s="30" t="s">
        <v>28</v>
      </c>
      <c r="H100" s="31">
        <v>0</v>
      </c>
      <c r="I100" s="190">
        <f>IF($E100&gt;0,ROUND(((($D100/$E100)*H100)),0),0)</f>
        <v>0</v>
      </c>
      <c r="J100" s="86">
        <v>0</v>
      </c>
      <c r="K100" s="86">
        <v>0</v>
      </c>
      <c r="L100" s="86">
        <v>0</v>
      </c>
      <c r="M100" s="86">
        <v>0</v>
      </c>
      <c r="N100" s="86">
        <v>0</v>
      </c>
      <c r="O100" s="86">
        <v>0</v>
      </c>
      <c r="P100" s="86">
        <v>0</v>
      </c>
      <c r="Q100" s="86">
        <v>0</v>
      </c>
      <c r="R100" s="86">
        <v>0</v>
      </c>
      <c r="S100" s="86">
        <v>0</v>
      </c>
      <c r="T100" s="86">
        <v>0</v>
      </c>
      <c r="U100" s="193" t="s">
        <v>28</v>
      </c>
      <c r="V100" s="31">
        <v>0</v>
      </c>
      <c r="W100" s="190">
        <f>IF($E100&gt;0,ROUND(((($D100/$E100)*V100)*((1+$B$9)^(RIGHT(W$11,2)-1))),0),0)</f>
        <v>0</v>
      </c>
      <c r="X100" s="86">
        <v>0</v>
      </c>
      <c r="Y100" s="86">
        <v>0</v>
      </c>
      <c r="Z100" s="86">
        <v>0</v>
      </c>
      <c r="AA100" s="86">
        <v>0</v>
      </c>
      <c r="AB100" s="86">
        <v>0</v>
      </c>
      <c r="AC100" s="86">
        <v>0</v>
      </c>
      <c r="AD100" s="86">
        <v>0</v>
      </c>
      <c r="AE100" s="86">
        <v>0</v>
      </c>
      <c r="AF100" s="86">
        <v>0</v>
      </c>
      <c r="AG100" s="86">
        <v>0</v>
      </c>
      <c r="AH100" s="86">
        <v>0</v>
      </c>
      <c r="AI100" s="193" t="s">
        <v>28</v>
      </c>
      <c r="AJ100" s="31">
        <v>0</v>
      </c>
      <c r="AK100" s="190">
        <f>ROUND(($D100*AJ100)*((1+$B$9)^(RIGHT(AK$11,2)-1)),0)</f>
        <v>0</v>
      </c>
      <c r="AL100" s="86">
        <v>0</v>
      </c>
      <c r="AM100" s="86">
        <v>0</v>
      </c>
      <c r="AN100" s="86">
        <v>0</v>
      </c>
      <c r="AO100" s="86">
        <v>0</v>
      </c>
      <c r="AP100" s="86">
        <v>0</v>
      </c>
      <c r="AQ100" s="86">
        <v>0</v>
      </c>
      <c r="AR100" s="86">
        <v>0</v>
      </c>
      <c r="AS100" s="86">
        <v>0</v>
      </c>
      <c r="AT100" s="86">
        <v>0</v>
      </c>
      <c r="AU100" s="86">
        <v>0</v>
      </c>
      <c r="AV100" s="86">
        <v>0</v>
      </c>
      <c r="AW100" s="193" t="s">
        <v>28</v>
      </c>
      <c r="AX100" s="31">
        <v>0</v>
      </c>
      <c r="AY100" s="190">
        <f>IF($E100&gt;0,ROUND(((($D100/$E100)*AX100)*((1+$B$9)^(RIGHT(AY$11,2)-1))),0),0)</f>
        <v>0</v>
      </c>
      <c r="AZ100" s="86">
        <v>0</v>
      </c>
      <c r="BA100" s="86">
        <v>0</v>
      </c>
      <c r="BB100" s="86">
        <v>0</v>
      </c>
      <c r="BC100" s="86">
        <v>0</v>
      </c>
      <c r="BD100" s="86">
        <v>0</v>
      </c>
      <c r="BE100" s="86">
        <v>0</v>
      </c>
      <c r="BF100" s="86">
        <v>0</v>
      </c>
      <c r="BG100" s="86">
        <v>0</v>
      </c>
      <c r="BH100" s="86">
        <v>0</v>
      </c>
      <c r="BI100" s="86">
        <v>0</v>
      </c>
      <c r="BJ100" s="86">
        <v>0</v>
      </c>
      <c r="BK100" s="193" t="s">
        <v>28</v>
      </c>
      <c r="BL100" s="31">
        <v>0</v>
      </c>
      <c r="BM100" s="190">
        <f>IF($E100&gt;0,ROUND(((($D100/$E100)*BL100)*((1+$B$9)^(RIGHT(BM$11,2)-1))),0),0)</f>
        <v>0</v>
      </c>
      <c r="BN100" s="86">
        <v>0</v>
      </c>
      <c r="BO100" s="86">
        <v>0</v>
      </c>
      <c r="BP100" s="86">
        <v>0</v>
      </c>
      <c r="BQ100" s="86">
        <v>0</v>
      </c>
      <c r="BR100" s="86">
        <v>0</v>
      </c>
      <c r="BS100" s="86">
        <v>0</v>
      </c>
      <c r="BT100" s="86">
        <v>0</v>
      </c>
      <c r="BU100" s="86">
        <v>0</v>
      </c>
      <c r="BV100" s="86">
        <v>0</v>
      </c>
      <c r="BW100" s="86">
        <v>0</v>
      </c>
      <c r="BX100" s="86">
        <v>0</v>
      </c>
      <c r="BY100" s="99">
        <f>SUM(I100,W100,AK100,AY100,BM100)</f>
        <v>0</v>
      </c>
      <c r="BZ100" s="12"/>
      <c r="CA100" s="108">
        <f t="shared" ref="CA100:CA101" si="81">SUM(J100,X100,AL100,AZ100,BN100)</f>
        <v>0</v>
      </c>
      <c r="CB100" s="99">
        <f t="shared" ref="CB100:CB101" si="82">SUM(K100:T100,Y100:AH100,AM100:AV100,BA100:BJ100,BO100:BX100)</f>
        <v>0</v>
      </c>
      <c r="CC100" s="86"/>
      <c r="CD100" s="132">
        <f t="shared" ref="CD100:CD101" si="83">BY100-SUM(CE100:DG100)</f>
        <v>0</v>
      </c>
      <c r="CE100" s="132">
        <v>0</v>
      </c>
      <c r="CF100" s="132">
        <v>0</v>
      </c>
      <c r="CG100" s="132">
        <v>0</v>
      </c>
      <c r="CH100" s="132">
        <v>0</v>
      </c>
      <c r="CI100" s="132">
        <v>0</v>
      </c>
      <c r="CJ100" s="132">
        <v>0</v>
      </c>
      <c r="CK100" s="132">
        <v>0</v>
      </c>
      <c r="CL100" s="132">
        <v>0</v>
      </c>
      <c r="CM100" s="132">
        <v>0</v>
      </c>
      <c r="CN100" s="132">
        <v>0</v>
      </c>
      <c r="CO100" s="132">
        <v>0</v>
      </c>
      <c r="CP100" s="132">
        <v>0</v>
      </c>
      <c r="CQ100" s="132">
        <v>0</v>
      </c>
      <c r="CR100" s="132">
        <v>0</v>
      </c>
      <c r="CS100" s="132">
        <v>0</v>
      </c>
      <c r="CT100" s="132">
        <v>0</v>
      </c>
      <c r="CU100" s="132">
        <v>0</v>
      </c>
      <c r="CV100" s="132">
        <v>0</v>
      </c>
      <c r="CW100" s="132">
        <v>0</v>
      </c>
      <c r="CX100" s="132">
        <v>0</v>
      </c>
      <c r="CY100" s="132">
        <v>0</v>
      </c>
      <c r="CZ100" s="132">
        <v>0</v>
      </c>
      <c r="DA100" s="132">
        <v>0</v>
      </c>
      <c r="DB100" s="132">
        <v>0</v>
      </c>
      <c r="DC100" s="132">
        <v>0</v>
      </c>
      <c r="DD100" s="132">
        <v>0</v>
      </c>
      <c r="DE100" s="132">
        <v>0</v>
      </c>
      <c r="DF100" s="132">
        <v>0</v>
      </c>
      <c r="DG100" s="132">
        <v>0</v>
      </c>
    </row>
    <row r="101" spans="1:111" hidden="1" x14ac:dyDescent="0.25">
      <c r="A101" s="107"/>
      <c r="B101" s="87"/>
      <c r="C101" s="86"/>
      <c r="D101" s="86"/>
      <c r="E101" s="88"/>
      <c r="F101" s="41"/>
      <c r="G101" s="30" t="s">
        <v>29</v>
      </c>
      <c r="H101" s="31">
        <v>0</v>
      </c>
      <c r="I101" s="190">
        <f>IF($E100&gt;0,ROUND(((($D100/$E100)*H101)),0),0)</f>
        <v>0</v>
      </c>
      <c r="J101" s="86">
        <v>0</v>
      </c>
      <c r="K101" s="86">
        <v>0</v>
      </c>
      <c r="L101" s="86">
        <v>0</v>
      </c>
      <c r="M101" s="86">
        <v>0</v>
      </c>
      <c r="N101" s="86">
        <v>0</v>
      </c>
      <c r="O101" s="86">
        <v>0</v>
      </c>
      <c r="P101" s="86">
        <v>0</v>
      </c>
      <c r="Q101" s="86">
        <v>0</v>
      </c>
      <c r="R101" s="86">
        <v>0</v>
      </c>
      <c r="S101" s="86">
        <v>0</v>
      </c>
      <c r="T101" s="86">
        <v>0</v>
      </c>
      <c r="U101" s="193" t="s">
        <v>29</v>
      </c>
      <c r="V101" s="31">
        <v>0</v>
      </c>
      <c r="W101" s="190">
        <f>IF($E100&gt;0,ROUND(((($D100/$E100)*V101)*((1+$B$9)^(RIGHT(W$11,2)-1))),0),0)</f>
        <v>0</v>
      </c>
      <c r="X101" s="86">
        <v>0</v>
      </c>
      <c r="Y101" s="86">
        <v>0</v>
      </c>
      <c r="Z101" s="86">
        <v>0</v>
      </c>
      <c r="AA101" s="86">
        <v>0</v>
      </c>
      <c r="AB101" s="86">
        <v>0</v>
      </c>
      <c r="AC101" s="86">
        <v>0</v>
      </c>
      <c r="AD101" s="86">
        <v>0</v>
      </c>
      <c r="AE101" s="86">
        <v>0</v>
      </c>
      <c r="AF101" s="86">
        <v>0</v>
      </c>
      <c r="AG101" s="86">
        <v>0</v>
      </c>
      <c r="AH101" s="86">
        <v>0</v>
      </c>
      <c r="AI101" s="193" t="s">
        <v>29</v>
      </c>
      <c r="AJ101" s="31">
        <v>0</v>
      </c>
      <c r="AK101" s="190">
        <f>IF($E100&gt;0,ROUND(((($D100/$E100)*AJ101)*((1+$B$9)^(RIGHT(AK$11,2)-1))),0),0)</f>
        <v>0</v>
      </c>
      <c r="AL101" s="86">
        <v>0</v>
      </c>
      <c r="AM101" s="86">
        <v>0</v>
      </c>
      <c r="AN101" s="86">
        <v>0</v>
      </c>
      <c r="AO101" s="86">
        <v>0</v>
      </c>
      <c r="AP101" s="86">
        <v>0</v>
      </c>
      <c r="AQ101" s="86">
        <v>0</v>
      </c>
      <c r="AR101" s="86">
        <v>0</v>
      </c>
      <c r="AS101" s="86">
        <v>0</v>
      </c>
      <c r="AT101" s="86">
        <v>0</v>
      </c>
      <c r="AU101" s="86">
        <v>0</v>
      </c>
      <c r="AV101" s="86">
        <v>0</v>
      </c>
      <c r="AW101" s="193" t="s">
        <v>29</v>
      </c>
      <c r="AX101" s="31">
        <v>0</v>
      </c>
      <c r="AY101" s="190">
        <f>IF($E100&gt;0,ROUND(((($D100/$E100)*AX101)*((1+$B$9)^(RIGHT(AY$11,2)-1))),0),0)</f>
        <v>0</v>
      </c>
      <c r="AZ101" s="86">
        <v>0</v>
      </c>
      <c r="BA101" s="86">
        <v>0</v>
      </c>
      <c r="BB101" s="86">
        <v>0</v>
      </c>
      <c r="BC101" s="86">
        <v>0</v>
      </c>
      <c r="BD101" s="86">
        <v>0</v>
      </c>
      <c r="BE101" s="86">
        <v>0</v>
      </c>
      <c r="BF101" s="86">
        <v>0</v>
      </c>
      <c r="BG101" s="86">
        <v>0</v>
      </c>
      <c r="BH101" s="86">
        <v>0</v>
      </c>
      <c r="BI101" s="86">
        <v>0</v>
      </c>
      <c r="BJ101" s="86">
        <v>0</v>
      </c>
      <c r="BK101" s="193" t="s">
        <v>29</v>
      </c>
      <c r="BL101" s="31">
        <v>0</v>
      </c>
      <c r="BM101" s="190">
        <f>IF($E100&gt;0,ROUND(((($D100/$E100)*BL101)*((1+$B$9)^(RIGHT(BM$11,2)-1))),0),0)</f>
        <v>0</v>
      </c>
      <c r="BN101" s="86">
        <v>0</v>
      </c>
      <c r="BO101" s="86">
        <v>0</v>
      </c>
      <c r="BP101" s="86">
        <v>0</v>
      </c>
      <c r="BQ101" s="86">
        <v>0</v>
      </c>
      <c r="BR101" s="86">
        <v>0</v>
      </c>
      <c r="BS101" s="86">
        <v>0</v>
      </c>
      <c r="BT101" s="86">
        <v>0</v>
      </c>
      <c r="BU101" s="86">
        <v>0</v>
      </c>
      <c r="BV101" s="86">
        <v>0</v>
      </c>
      <c r="BW101" s="86">
        <v>0</v>
      </c>
      <c r="BX101" s="86">
        <v>0</v>
      </c>
      <c r="BY101" s="99">
        <f>SUM(I101,W101,AK101,AY101,BM101)</f>
        <v>0</v>
      </c>
      <c r="BZ101" s="12"/>
      <c r="CA101" s="108">
        <f t="shared" si="81"/>
        <v>0</v>
      </c>
      <c r="CB101" s="99">
        <f t="shared" si="82"/>
        <v>0</v>
      </c>
      <c r="CC101" s="86"/>
      <c r="CD101" s="132">
        <f t="shared" si="83"/>
        <v>0</v>
      </c>
      <c r="CE101" s="132">
        <v>0</v>
      </c>
      <c r="CF101" s="132">
        <v>0</v>
      </c>
      <c r="CG101" s="132">
        <v>0</v>
      </c>
      <c r="CH101" s="132">
        <v>0</v>
      </c>
      <c r="CI101" s="132">
        <v>0</v>
      </c>
      <c r="CJ101" s="132">
        <v>0</v>
      </c>
      <c r="CK101" s="132">
        <v>0</v>
      </c>
      <c r="CL101" s="132">
        <v>0</v>
      </c>
      <c r="CM101" s="132">
        <v>0</v>
      </c>
      <c r="CN101" s="132">
        <v>0</v>
      </c>
      <c r="CO101" s="132">
        <v>0</v>
      </c>
      <c r="CP101" s="132">
        <v>0</v>
      </c>
      <c r="CQ101" s="132">
        <v>0</v>
      </c>
      <c r="CR101" s="132">
        <v>0</v>
      </c>
      <c r="CS101" s="132">
        <v>0</v>
      </c>
      <c r="CT101" s="132">
        <v>0</v>
      </c>
      <c r="CU101" s="132">
        <v>0</v>
      </c>
      <c r="CV101" s="132">
        <v>0</v>
      </c>
      <c r="CW101" s="132">
        <v>0</v>
      </c>
      <c r="CX101" s="132">
        <v>0</v>
      </c>
      <c r="CY101" s="132">
        <v>0</v>
      </c>
      <c r="CZ101" s="132">
        <v>0</v>
      </c>
      <c r="DA101" s="132">
        <v>0</v>
      </c>
      <c r="DB101" s="132">
        <v>0</v>
      </c>
      <c r="DC101" s="132">
        <v>0</v>
      </c>
      <c r="DD101" s="132">
        <v>0</v>
      </c>
      <c r="DE101" s="132">
        <v>0</v>
      </c>
      <c r="DF101" s="132">
        <v>0</v>
      </c>
      <c r="DG101" s="132">
        <v>0</v>
      </c>
    </row>
    <row r="102" spans="1:111" hidden="1" x14ac:dyDescent="0.25">
      <c r="A102" s="107"/>
      <c r="B102" s="87"/>
      <c r="C102" s="86"/>
      <c r="D102" s="86"/>
      <c r="E102" s="88"/>
      <c r="F102" s="41"/>
      <c r="G102" s="30"/>
      <c r="H102" s="31"/>
      <c r="I102" s="190"/>
      <c r="J102" s="86"/>
      <c r="K102" s="86"/>
      <c r="L102" s="86"/>
      <c r="M102" s="86"/>
      <c r="N102" s="86"/>
      <c r="O102" s="86"/>
      <c r="P102" s="86"/>
      <c r="Q102" s="86"/>
      <c r="R102" s="86"/>
      <c r="S102" s="86"/>
      <c r="T102" s="86"/>
      <c r="U102" s="193"/>
      <c r="V102" s="31"/>
      <c r="W102" s="190"/>
      <c r="X102" s="86"/>
      <c r="Y102" s="86"/>
      <c r="Z102" s="86"/>
      <c r="AA102" s="86"/>
      <c r="AB102" s="86"/>
      <c r="AC102" s="86"/>
      <c r="AD102" s="86"/>
      <c r="AE102" s="86"/>
      <c r="AF102" s="86"/>
      <c r="AG102" s="86"/>
      <c r="AH102" s="86"/>
      <c r="AI102" s="193"/>
      <c r="AJ102" s="31"/>
      <c r="AK102" s="190"/>
      <c r="AL102" s="86"/>
      <c r="AM102" s="86"/>
      <c r="AN102" s="86"/>
      <c r="AO102" s="86"/>
      <c r="AP102" s="86"/>
      <c r="AQ102" s="86"/>
      <c r="AR102" s="86"/>
      <c r="AS102" s="86"/>
      <c r="AT102" s="86"/>
      <c r="AU102" s="86"/>
      <c r="AV102" s="86"/>
      <c r="AW102" s="193"/>
      <c r="AX102" s="31"/>
      <c r="AY102" s="190"/>
      <c r="AZ102" s="86"/>
      <c r="BA102" s="86"/>
      <c r="BB102" s="86"/>
      <c r="BC102" s="86"/>
      <c r="BD102" s="86"/>
      <c r="BE102" s="86"/>
      <c r="BF102" s="86"/>
      <c r="BG102" s="86"/>
      <c r="BH102" s="86"/>
      <c r="BI102" s="86"/>
      <c r="BJ102" s="86"/>
      <c r="BK102" s="193"/>
      <c r="BL102" s="31"/>
      <c r="BM102" s="190"/>
      <c r="BN102" s="86"/>
      <c r="BO102" s="86"/>
      <c r="BP102" s="86"/>
      <c r="BQ102" s="86"/>
      <c r="BR102" s="86"/>
      <c r="BS102" s="86"/>
      <c r="BT102" s="86"/>
      <c r="BU102" s="86"/>
      <c r="BV102" s="86"/>
      <c r="BW102" s="86"/>
      <c r="BX102" s="86"/>
      <c r="BY102" s="99"/>
      <c r="BZ102" s="12"/>
      <c r="CA102" s="108"/>
      <c r="CB102" s="99"/>
      <c r="CC102" s="86"/>
      <c r="CD102" s="132"/>
      <c r="CE102" s="132"/>
      <c r="CF102" s="132"/>
      <c r="CG102" s="132"/>
      <c r="CH102" s="132"/>
      <c r="CI102" s="132"/>
      <c r="CJ102" s="132"/>
      <c r="CK102" s="132"/>
      <c r="CL102" s="132"/>
      <c r="CM102" s="132"/>
      <c r="CN102" s="132"/>
      <c r="CO102" s="132"/>
      <c r="CP102" s="132"/>
      <c r="CQ102" s="132"/>
      <c r="CR102" s="132"/>
      <c r="CS102" s="132"/>
      <c r="CT102" s="132"/>
      <c r="CU102" s="132"/>
      <c r="CV102" s="132"/>
      <c r="CW102" s="132"/>
      <c r="CX102" s="132"/>
      <c r="CY102" s="132"/>
      <c r="CZ102" s="132"/>
      <c r="DA102" s="132"/>
      <c r="DB102" s="132"/>
      <c r="DC102" s="132"/>
      <c r="DD102" s="132"/>
      <c r="DE102" s="132"/>
      <c r="DF102" s="132"/>
      <c r="DG102" s="132"/>
    </row>
    <row r="103" spans="1:111" ht="15.75" hidden="1" thickBot="1" x14ac:dyDescent="0.3">
      <c r="A103" s="32" t="s">
        <v>33</v>
      </c>
      <c r="B103" s="33"/>
      <c r="C103" s="33"/>
      <c r="D103" s="33"/>
      <c r="E103" s="33"/>
      <c r="F103" s="46"/>
      <c r="G103" s="240">
        <f>SUM(I13:I101)</f>
        <v>0</v>
      </c>
      <c r="H103" s="240"/>
      <c r="I103" s="241"/>
      <c r="J103" s="187">
        <f>SUM(J13:J101)</f>
        <v>0</v>
      </c>
      <c r="K103" s="187">
        <f>SUM(K13:K101)</f>
        <v>0</v>
      </c>
      <c r="L103" s="187">
        <f t="shared" ref="L103:T103" si="84">SUM(L13:L101)</f>
        <v>0</v>
      </c>
      <c r="M103" s="187">
        <f t="shared" si="84"/>
        <v>0</v>
      </c>
      <c r="N103" s="187">
        <f t="shared" si="84"/>
        <v>0</v>
      </c>
      <c r="O103" s="187">
        <f t="shared" si="84"/>
        <v>0</v>
      </c>
      <c r="P103" s="187">
        <f t="shared" si="84"/>
        <v>0</v>
      </c>
      <c r="Q103" s="187">
        <f t="shared" si="84"/>
        <v>0</v>
      </c>
      <c r="R103" s="187">
        <f t="shared" si="84"/>
        <v>0</v>
      </c>
      <c r="S103" s="187">
        <f t="shared" si="84"/>
        <v>0</v>
      </c>
      <c r="T103" s="187">
        <f t="shared" si="84"/>
        <v>0</v>
      </c>
      <c r="U103" s="242">
        <f>SUM(W13:W101)</f>
        <v>0</v>
      </c>
      <c r="V103" s="240"/>
      <c r="W103" s="241"/>
      <c r="X103" s="187">
        <f>SUM(X13:X101)</f>
        <v>0</v>
      </c>
      <c r="Y103" s="187">
        <f>SUM(Y13:Y101)</f>
        <v>0</v>
      </c>
      <c r="Z103" s="187">
        <f t="shared" ref="Z103:AH103" si="85">SUM(Z13:Z101)</f>
        <v>0</v>
      </c>
      <c r="AA103" s="187">
        <f t="shared" si="85"/>
        <v>0</v>
      </c>
      <c r="AB103" s="187">
        <f t="shared" si="85"/>
        <v>0</v>
      </c>
      <c r="AC103" s="187">
        <f t="shared" si="85"/>
        <v>0</v>
      </c>
      <c r="AD103" s="187">
        <f t="shared" si="85"/>
        <v>0</v>
      </c>
      <c r="AE103" s="187">
        <f t="shared" si="85"/>
        <v>0</v>
      </c>
      <c r="AF103" s="187">
        <f t="shared" si="85"/>
        <v>0</v>
      </c>
      <c r="AG103" s="187">
        <f t="shared" si="85"/>
        <v>0</v>
      </c>
      <c r="AH103" s="187">
        <f t="shared" si="85"/>
        <v>0</v>
      </c>
      <c r="AI103" s="242">
        <f>SUM(AK13:AK101)</f>
        <v>0</v>
      </c>
      <c r="AJ103" s="240"/>
      <c r="AK103" s="241"/>
      <c r="AL103" s="187">
        <f>SUM(AL13:AL101)</f>
        <v>0</v>
      </c>
      <c r="AM103" s="187">
        <f>SUM(AM13:AM101)</f>
        <v>0</v>
      </c>
      <c r="AN103" s="187">
        <f t="shared" ref="AN103:AV103" si="86">SUM(AN13:AN101)</f>
        <v>0</v>
      </c>
      <c r="AO103" s="187">
        <f t="shared" si="86"/>
        <v>0</v>
      </c>
      <c r="AP103" s="187">
        <f t="shared" si="86"/>
        <v>0</v>
      </c>
      <c r="AQ103" s="187">
        <f t="shared" si="86"/>
        <v>0</v>
      </c>
      <c r="AR103" s="187">
        <f t="shared" si="86"/>
        <v>0</v>
      </c>
      <c r="AS103" s="187">
        <f t="shared" si="86"/>
        <v>0</v>
      </c>
      <c r="AT103" s="187">
        <f t="shared" si="86"/>
        <v>0</v>
      </c>
      <c r="AU103" s="187">
        <f t="shared" si="86"/>
        <v>0</v>
      </c>
      <c r="AV103" s="187">
        <f t="shared" si="86"/>
        <v>0</v>
      </c>
      <c r="AW103" s="242">
        <f>SUM(AY13:AY101)</f>
        <v>0</v>
      </c>
      <c r="AX103" s="240"/>
      <c r="AY103" s="241"/>
      <c r="AZ103" s="187">
        <f>SUM(AZ13:AZ101)</f>
        <v>0</v>
      </c>
      <c r="BA103" s="187">
        <f>SUM(BA13:BA101)</f>
        <v>0</v>
      </c>
      <c r="BB103" s="187">
        <f t="shared" ref="BB103:BJ103" si="87">SUM(BB13:BB101)</f>
        <v>0</v>
      </c>
      <c r="BC103" s="187">
        <f t="shared" si="87"/>
        <v>0</v>
      </c>
      <c r="BD103" s="187">
        <f t="shared" si="87"/>
        <v>0</v>
      </c>
      <c r="BE103" s="187">
        <f t="shared" si="87"/>
        <v>0</v>
      </c>
      <c r="BF103" s="187">
        <f t="shared" si="87"/>
        <v>0</v>
      </c>
      <c r="BG103" s="187">
        <f t="shared" si="87"/>
        <v>0</v>
      </c>
      <c r="BH103" s="187">
        <f t="shared" si="87"/>
        <v>0</v>
      </c>
      <c r="BI103" s="187">
        <f t="shared" si="87"/>
        <v>0</v>
      </c>
      <c r="BJ103" s="187">
        <f t="shared" si="87"/>
        <v>0</v>
      </c>
      <c r="BK103" s="242">
        <f>SUM(BM13:BM101)</f>
        <v>0</v>
      </c>
      <c r="BL103" s="240"/>
      <c r="BM103" s="241"/>
      <c r="BN103" s="187">
        <f>SUM(BN13:BN101)</f>
        <v>0</v>
      </c>
      <c r="BO103" s="187">
        <f>SUM(BO13:BO101)</f>
        <v>0</v>
      </c>
      <c r="BP103" s="187">
        <f t="shared" ref="BP103:BX103" si="88">SUM(BP13:BP101)</f>
        <v>0</v>
      </c>
      <c r="BQ103" s="187">
        <f t="shared" si="88"/>
        <v>0</v>
      </c>
      <c r="BR103" s="187">
        <f t="shared" si="88"/>
        <v>0</v>
      </c>
      <c r="BS103" s="187">
        <f t="shared" si="88"/>
        <v>0</v>
      </c>
      <c r="BT103" s="187">
        <f t="shared" si="88"/>
        <v>0</v>
      </c>
      <c r="BU103" s="187">
        <f t="shared" si="88"/>
        <v>0</v>
      </c>
      <c r="BV103" s="187">
        <f t="shared" si="88"/>
        <v>0</v>
      </c>
      <c r="BW103" s="187">
        <f t="shared" si="88"/>
        <v>0</v>
      </c>
      <c r="BX103" s="187">
        <f t="shared" si="88"/>
        <v>0</v>
      </c>
      <c r="BY103" s="100">
        <f>SUM(BY13:BY101)</f>
        <v>0</v>
      </c>
      <c r="BZ103" s="84"/>
      <c r="CA103" s="110">
        <f>SUM(J103,X103,AL103,AZ103,BN103)</f>
        <v>0</v>
      </c>
      <c r="CB103" s="100">
        <f>SUM(CB13:CB101)</f>
        <v>0</v>
      </c>
      <c r="CC103" s="51"/>
      <c r="CD103" s="133">
        <f t="shared" ref="CD103:DG103" si="89">SUM(CD13:CD101)</f>
        <v>0</v>
      </c>
      <c r="CE103" s="133">
        <f t="shared" si="89"/>
        <v>0</v>
      </c>
      <c r="CF103" s="133">
        <f t="shared" si="89"/>
        <v>0</v>
      </c>
      <c r="CG103" s="133">
        <f t="shared" si="89"/>
        <v>0</v>
      </c>
      <c r="CH103" s="133">
        <f t="shared" si="89"/>
        <v>0</v>
      </c>
      <c r="CI103" s="133">
        <f t="shared" si="89"/>
        <v>0</v>
      </c>
      <c r="CJ103" s="133">
        <f t="shared" si="89"/>
        <v>0</v>
      </c>
      <c r="CK103" s="133">
        <f t="shared" si="89"/>
        <v>0</v>
      </c>
      <c r="CL103" s="133">
        <f t="shared" si="89"/>
        <v>0</v>
      </c>
      <c r="CM103" s="133">
        <f t="shared" si="89"/>
        <v>0</v>
      </c>
      <c r="CN103" s="133">
        <f t="shared" si="89"/>
        <v>0</v>
      </c>
      <c r="CO103" s="133">
        <f t="shared" si="89"/>
        <v>0</v>
      </c>
      <c r="CP103" s="133">
        <f t="shared" si="89"/>
        <v>0</v>
      </c>
      <c r="CQ103" s="133">
        <f t="shared" si="89"/>
        <v>0</v>
      </c>
      <c r="CR103" s="133">
        <f t="shared" si="89"/>
        <v>0</v>
      </c>
      <c r="CS103" s="133">
        <f t="shared" si="89"/>
        <v>0</v>
      </c>
      <c r="CT103" s="133">
        <f t="shared" si="89"/>
        <v>0</v>
      </c>
      <c r="CU103" s="133">
        <f t="shared" si="89"/>
        <v>0</v>
      </c>
      <c r="CV103" s="133">
        <f t="shared" si="89"/>
        <v>0</v>
      </c>
      <c r="CW103" s="133">
        <f t="shared" si="89"/>
        <v>0</v>
      </c>
      <c r="CX103" s="133">
        <f t="shared" si="89"/>
        <v>0</v>
      </c>
      <c r="CY103" s="133">
        <f t="shared" si="89"/>
        <v>0</v>
      </c>
      <c r="CZ103" s="133">
        <f t="shared" si="89"/>
        <v>0</v>
      </c>
      <c r="DA103" s="133">
        <f t="shared" si="89"/>
        <v>0</v>
      </c>
      <c r="DB103" s="133">
        <f t="shared" si="89"/>
        <v>0</v>
      </c>
      <c r="DC103" s="133">
        <f t="shared" si="89"/>
        <v>0</v>
      </c>
      <c r="DD103" s="133">
        <f t="shared" si="89"/>
        <v>0</v>
      </c>
      <c r="DE103" s="133">
        <f t="shared" si="89"/>
        <v>0</v>
      </c>
      <c r="DF103" s="133">
        <f t="shared" si="89"/>
        <v>0</v>
      </c>
      <c r="DG103" s="133">
        <f t="shared" si="89"/>
        <v>0</v>
      </c>
    </row>
    <row r="104" spans="1:111" ht="15.75" hidden="1" thickBot="1" x14ac:dyDescent="0.3">
      <c r="A104" s="87"/>
      <c r="B104" s="12"/>
      <c r="C104" s="34"/>
      <c r="D104" s="13"/>
      <c r="E104" s="35"/>
      <c r="F104" s="35"/>
      <c r="G104" s="35"/>
      <c r="H104" s="35"/>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86"/>
      <c r="BZ104" s="12"/>
      <c r="CA104" s="34"/>
      <c r="CB104" s="86"/>
      <c r="CC104" s="86"/>
      <c r="CD104" s="85"/>
    </row>
    <row r="105" spans="1:111" ht="30" hidden="1" x14ac:dyDescent="0.25">
      <c r="A105" s="36" t="s">
        <v>34</v>
      </c>
      <c r="B105" s="37"/>
      <c r="C105" s="25"/>
      <c r="D105" s="38" t="s">
        <v>65</v>
      </c>
      <c r="E105" s="25" t="s">
        <v>20</v>
      </c>
      <c r="F105" s="26"/>
      <c r="G105" s="243" t="s">
        <v>22</v>
      </c>
      <c r="H105" s="244"/>
      <c r="I105" s="245"/>
      <c r="J105" s="24" t="s">
        <v>136</v>
      </c>
      <c r="K105" s="24" t="s">
        <v>137</v>
      </c>
      <c r="L105" s="24" t="s">
        <v>138</v>
      </c>
      <c r="M105" s="24" t="s">
        <v>139</v>
      </c>
      <c r="N105" s="24" t="s">
        <v>140</v>
      </c>
      <c r="O105" s="24" t="s">
        <v>141</v>
      </c>
      <c r="P105" s="24" t="s">
        <v>142</v>
      </c>
      <c r="Q105" s="24" t="s">
        <v>143</v>
      </c>
      <c r="R105" s="24" t="s">
        <v>144</v>
      </c>
      <c r="S105" s="24" t="s">
        <v>145</v>
      </c>
      <c r="T105" s="24" t="s">
        <v>146</v>
      </c>
      <c r="U105" s="243" t="s">
        <v>23</v>
      </c>
      <c r="V105" s="244"/>
      <c r="W105" s="245"/>
      <c r="X105" s="24" t="s">
        <v>136</v>
      </c>
      <c r="Y105" s="24" t="s">
        <v>137</v>
      </c>
      <c r="Z105" s="24" t="s">
        <v>138</v>
      </c>
      <c r="AA105" s="24" t="s">
        <v>139</v>
      </c>
      <c r="AB105" s="24" t="s">
        <v>140</v>
      </c>
      <c r="AC105" s="24" t="s">
        <v>141</v>
      </c>
      <c r="AD105" s="24" t="s">
        <v>142</v>
      </c>
      <c r="AE105" s="24" t="s">
        <v>143</v>
      </c>
      <c r="AF105" s="24" t="s">
        <v>144</v>
      </c>
      <c r="AG105" s="24" t="s">
        <v>145</v>
      </c>
      <c r="AH105" s="24" t="s">
        <v>146</v>
      </c>
      <c r="AI105" s="243" t="s">
        <v>24</v>
      </c>
      <c r="AJ105" s="244"/>
      <c r="AK105" s="245"/>
      <c r="AL105" s="24" t="s">
        <v>136</v>
      </c>
      <c r="AM105" s="24" t="s">
        <v>137</v>
      </c>
      <c r="AN105" s="24" t="s">
        <v>138</v>
      </c>
      <c r="AO105" s="24" t="s">
        <v>139</v>
      </c>
      <c r="AP105" s="24" t="s">
        <v>140</v>
      </c>
      <c r="AQ105" s="24" t="s">
        <v>141</v>
      </c>
      <c r="AR105" s="24" t="s">
        <v>142</v>
      </c>
      <c r="AS105" s="24" t="s">
        <v>143</v>
      </c>
      <c r="AT105" s="24" t="s">
        <v>144</v>
      </c>
      <c r="AU105" s="24" t="s">
        <v>145</v>
      </c>
      <c r="AV105" s="24" t="s">
        <v>146</v>
      </c>
      <c r="AW105" s="243" t="s">
        <v>25</v>
      </c>
      <c r="AX105" s="244"/>
      <c r="AY105" s="245"/>
      <c r="AZ105" s="24" t="s">
        <v>136</v>
      </c>
      <c r="BA105" s="24" t="s">
        <v>137</v>
      </c>
      <c r="BB105" s="24" t="s">
        <v>138</v>
      </c>
      <c r="BC105" s="24" t="s">
        <v>139</v>
      </c>
      <c r="BD105" s="24" t="s">
        <v>140</v>
      </c>
      <c r="BE105" s="24" t="s">
        <v>141</v>
      </c>
      <c r="BF105" s="24" t="s">
        <v>142</v>
      </c>
      <c r="BG105" s="24" t="s">
        <v>143</v>
      </c>
      <c r="BH105" s="24" t="s">
        <v>144</v>
      </c>
      <c r="BI105" s="24" t="s">
        <v>145</v>
      </c>
      <c r="BJ105" s="24" t="s">
        <v>146</v>
      </c>
      <c r="BK105" s="243" t="s">
        <v>26</v>
      </c>
      <c r="BL105" s="244"/>
      <c r="BM105" s="245"/>
      <c r="BN105" s="24" t="s">
        <v>136</v>
      </c>
      <c r="BO105" s="24" t="s">
        <v>137</v>
      </c>
      <c r="BP105" s="24" t="s">
        <v>138</v>
      </c>
      <c r="BQ105" s="24" t="s">
        <v>139</v>
      </c>
      <c r="BR105" s="24" t="s">
        <v>140</v>
      </c>
      <c r="BS105" s="24" t="s">
        <v>141</v>
      </c>
      <c r="BT105" s="24" t="s">
        <v>142</v>
      </c>
      <c r="BU105" s="24" t="s">
        <v>143</v>
      </c>
      <c r="BV105" s="24" t="s">
        <v>144</v>
      </c>
      <c r="BW105" s="24" t="s">
        <v>145</v>
      </c>
      <c r="BX105" s="24" t="s">
        <v>146</v>
      </c>
      <c r="BY105" s="98" t="s">
        <v>0</v>
      </c>
      <c r="BZ105" s="12"/>
      <c r="CA105" s="111" t="s">
        <v>136</v>
      </c>
      <c r="CB105" s="98" t="s">
        <v>147</v>
      </c>
      <c r="CC105" s="28"/>
      <c r="CD105" s="130" t="s">
        <v>184</v>
      </c>
      <c r="CE105" s="130" t="s">
        <v>184</v>
      </c>
      <c r="CF105" s="130" t="s">
        <v>184</v>
      </c>
      <c r="CG105" s="130" t="s">
        <v>184</v>
      </c>
      <c r="CH105" s="130" t="s">
        <v>184</v>
      </c>
      <c r="CI105" s="130" t="s">
        <v>184</v>
      </c>
      <c r="CJ105" s="130" t="s">
        <v>184</v>
      </c>
      <c r="CK105" s="130" t="s">
        <v>184</v>
      </c>
      <c r="CL105" s="130" t="s">
        <v>184</v>
      </c>
      <c r="CM105" s="130" t="s">
        <v>184</v>
      </c>
      <c r="CN105" s="130" t="s">
        <v>184</v>
      </c>
      <c r="CO105" s="130" t="s">
        <v>184</v>
      </c>
      <c r="CP105" s="130" t="s">
        <v>184</v>
      </c>
      <c r="CQ105" s="130" t="s">
        <v>184</v>
      </c>
      <c r="CR105" s="130" t="s">
        <v>184</v>
      </c>
      <c r="CS105" s="130" t="s">
        <v>184</v>
      </c>
      <c r="CT105" s="130" t="s">
        <v>184</v>
      </c>
      <c r="CU105" s="130" t="s">
        <v>184</v>
      </c>
      <c r="CV105" s="130" t="s">
        <v>184</v>
      </c>
      <c r="CW105" s="130" t="s">
        <v>184</v>
      </c>
      <c r="CX105" s="130" t="s">
        <v>184</v>
      </c>
      <c r="CY105" s="130" t="s">
        <v>184</v>
      </c>
      <c r="CZ105" s="130" t="s">
        <v>184</v>
      </c>
      <c r="DA105" s="130" t="s">
        <v>184</v>
      </c>
      <c r="DB105" s="130" t="s">
        <v>184</v>
      </c>
      <c r="DC105" s="130" t="s">
        <v>184</v>
      </c>
      <c r="DD105" s="130" t="s">
        <v>184</v>
      </c>
      <c r="DE105" s="130" t="s">
        <v>184</v>
      </c>
      <c r="DF105" s="130" t="s">
        <v>184</v>
      </c>
      <c r="DG105" s="130" t="s">
        <v>184</v>
      </c>
    </row>
    <row r="106" spans="1:111" hidden="1" x14ac:dyDescent="0.25">
      <c r="A106" s="196"/>
      <c r="B106" s="39"/>
      <c r="C106" s="28"/>
      <c r="D106" s="28"/>
      <c r="E106" s="28"/>
      <c r="F106" s="29"/>
      <c r="G106" s="246"/>
      <c r="H106" s="247"/>
      <c r="I106" s="248"/>
      <c r="J106" s="52"/>
      <c r="K106" s="52"/>
      <c r="L106" s="52"/>
      <c r="M106" s="52"/>
      <c r="N106" s="52"/>
      <c r="O106" s="52"/>
      <c r="P106" s="52"/>
      <c r="Q106" s="52"/>
      <c r="R106" s="52"/>
      <c r="S106" s="52"/>
      <c r="T106" s="52"/>
      <c r="U106" s="246"/>
      <c r="V106" s="247"/>
      <c r="W106" s="248"/>
      <c r="X106" s="52"/>
      <c r="Y106" s="52"/>
      <c r="Z106" s="52"/>
      <c r="AA106" s="52"/>
      <c r="AB106" s="52"/>
      <c r="AC106" s="52"/>
      <c r="AD106" s="52"/>
      <c r="AE106" s="52"/>
      <c r="AF106" s="52"/>
      <c r="AG106" s="52"/>
      <c r="AH106" s="52"/>
      <c r="AI106" s="246"/>
      <c r="AJ106" s="247"/>
      <c r="AK106" s="248"/>
      <c r="AL106" s="52"/>
      <c r="AM106" s="52"/>
      <c r="AN106" s="52"/>
      <c r="AO106" s="52"/>
      <c r="AP106" s="52"/>
      <c r="AQ106" s="52"/>
      <c r="AR106" s="52"/>
      <c r="AS106" s="52"/>
      <c r="AT106" s="52"/>
      <c r="AU106" s="52"/>
      <c r="AV106" s="52"/>
      <c r="AW106" s="246"/>
      <c r="AX106" s="247"/>
      <c r="AY106" s="248"/>
      <c r="AZ106" s="52"/>
      <c r="BA106" s="52"/>
      <c r="BB106" s="52"/>
      <c r="BC106" s="52"/>
      <c r="BD106" s="52"/>
      <c r="BE106" s="52"/>
      <c r="BF106" s="52"/>
      <c r="BG106" s="52"/>
      <c r="BH106" s="52"/>
      <c r="BI106" s="52"/>
      <c r="BJ106" s="52"/>
      <c r="BK106" s="246"/>
      <c r="BL106" s="247"/>
      <c r="BM106" s="248"/>
      <c r="BN106" s="52"/>
      <c r="BO106" s="52"/>
      <c r="BP106" s="52"/>
      <c r="BQ106" s="52"/>
      <c r="BR106" s="52"/>
      <c r="BS106" s="52"/>
      <c r="BT106" s="52"/>
      <c r="BU106" s="52"/>
      <c r="BV106" s="52"/>
      <c r="BW106" s="52"/>
      <c r="BX106" s="52"/>
      <c r="BY106" s="149"/>
      <c r="BZ106" s="12"/>
      <c r="CA106" s="118"/>
      <c r="CB106" s="152"/>
      <c r="CC106" s="52"/>
      <c r="CD106" s="131"/>
      <c r="CE106" s="131"/>
      <c r="CF106" s="131"/>
      <c r="CG106" s="131"/>
      <c r="CH106" s="131"/>
      <c r="CI106" s="131"/>
      <c r="CJ106" s="131"/>
      <c r="CK106" s="131"/>
      <c r="CL106" s="131"/>
      <c r="CM106" s="131"/>
      <c r="CN106" s="131"/>
      <c r="CO106" s="131"/>
      <c r="CP106" s="131"/>
      <c r="CQ106" s="131"/>
      <c r="CR106" s="131"/>
      <c r="CS106" s="131"/>
      <c r="CT106" s="131"/>
      <c r="CU106" s="131"/>
      <c r="CV106" s="131"/>
      <c r="CW106" s="131"/>
      <c r="CX106" s="131"/>
      <c r="CY106" s="131"/>
      <c r="CZ106" s="131"/>
      <c r="DA106" s="131"/>
      <c r="DB106" s="131"/>
      <c r="DC106" s="131"/>
      <c r="DD106" s="131"/>
      <c r="DE106" s="131"/>
      <c r="DF106" s="131"/>
      <c r="DG106" s="131"/>
    </row>
    <row r="107" spans="1:111" hidden="1" x14ac:dyDescent="0.25">
      <c r="A107" s="238" t="s">
        <v>134</v>
      </c>
      <c r="B107" s="239"/>
      <c r="C107" s="40"/>
      <c r="D107" s="86">
        <v>0</v>
      </c>
      <c r="E107" s="88"/>
      <c r="F107" s="41"/>
      <c r="G107" s="30" t="s">
        <v>28</v>
      </c>
      <c r="H107" s="31">
        <v>0</v>
      </c>
      <c r="I107" s="190">
        <f>IF($E107&gt;0,ROUND(((($D107/$E107)*H107)),0),0)</f>
        <v>0</v>
      </c>
      <c r="J107" s="86">
        <v>0</v>
      </c>
      <c r="K107" s="86">
        <v>0</v>
      </c>
      <c r="L107" s="86">
        <v>0</v>
      </c>
      <c r="M107" s="86">
        <v>0</v>
      </c>
      <c r="N107" s="86">
        <v>0</v>
      </c>
      <c r="O107" s="86">
        <v>0</v>
      </c>
      <c r="P107" s="86">
        <v>0</v>
      </c>
      <c r="Q107" s="86">
        <v>0</v>
      </c>
      <c r="R107" s="86">
        <v>0</v>
      </c>
      <c r="S107" s="86">
        <v>0</v>
      </c>
      <c r="T107" s="86">
        <v>0</v>
      </c>
      <c r="U107" s="193" t="s">
        <v>28</v>
      </c>
      <c r="V107" s="31">
        <v>0</v>
      </c>
      <c r="W107" s="190">
        <f>IF($E107&gt;0,ROUND(((($D107/$E107)*V107)*((1+$B$9)^(RIGHT(W$11,2)-1))),0),0)</f>
        <v>0</v>
      </c>
      <c r="X107" s="86">
        <v>0</v>
      </c>
      <c r="Y107" s="86">
        <v>0</v>
      </c>
      <c r="Z107" s="86">
        <v>0</v>
      </c>
      <c r="AA107" s="86">
        <v>0</v>
      </c>
      <c r="AB107" s="86">
        <v>0</v>
      </c>
      <c r="AC107" s="86">
        <v>0</v>
      </c>
      <c r="AD107" s="86">
        <v>0</v>
      </c>
      <c r="AE107" s="86">
        <v>0</v>
      </c>
      <c r="AF107" s="86">
        <v>0</v>
      </c>
      <c r="AG107" s="86">
        <v>0</v>
      </c>
      <c r="AH107" s="86">
        <v>0</v>
      </c>
      <c r="AI107" s="193" t="s">
        <v>28</v>
      </c>
      <c r="AJ107" s="31">
        <v>0</v>
      </c>
      <c r="AK107" s="190">
        <f>IF($E107&gt;0,ROUND(((($D107/$E107)*AJ107)*((1+$B$9)^(RIGHT(AK$11,2)-1))),0),0)</f>
        <v>0</v>
      </c>
      <c r="AL107" s="86">
        <v>0</v>
      </c>
      <c r="AM107" s="86">
        <v>0</v>
      </c>
      <c r="AN107" s="86">
        <v>0</v>
      </c>
      <c r="AO107" s="86">
        <v>0</v>
      </c>
      <c r="AP107" s="86">
        <v>0</v>
      </c>
      <c r="AQ107" s="86">
        <v>0</v>
      </c>
      <c r="AR107" s="86">
        <v>0</v>
      </c>
      <c r="AS107" s="86">
        <v>0</v>
      </c>
      <c r="AT107" s="86">
        <v>0</v>
      </c>
      <c r="AU107" s="86">
        <v>0</v>
      </c>
      <c r="AV107" s="86">
        <v>0</v>
      </c>
      <c r="AW107" s="193" t="s">
        <v>28</v>
      </c>
      <c r="AX107" s="31">
        <v>0</v>
      </c>
      <c r="AY107" s="190">
        <f>IF($E107&gt;0,ROUND(((($D107/$E107)*AX107)*((1+$B$9)^(RIGHT(AY$11,2)-1))),0),0)</f>
        <v>0</v>
      </c>
      <c r="AZ107" s="86">
        <v>0</v>
      </c>
      <c r="BA107" s="86">
        <v>0</v>
      </c>
      <c r="BB107" s="86">
        <v>0</v>
      </c>
      <c r="BC107" s="86">
        <v>0</v>
      </c>
      <c r="BD107" s="86">
        <v>0</v>
      </c>
      <c r="BE107" s="86">
        <v>0</v>
      </c>
      <c r="BF107" s="86">
        <v>0</v>
      </c>
      <c r="BG107" s="86">
        <v>0</v>
      </c>
      <c r="BH107" s="86">
        <v>0</v>
      </c>
      <c r="BI107" s="86">
        <v>0</v>
      </c>
      <c r="BJ107" s="86">
        <v>0</v>
      </c>
      <c r="BK107" s="193" t="s">
        <v>28</v>
      </c>
      <c r="BL107" s="31">
        <v>0</v>
      </c>
      <c r="BM107" s="190">
        <f>IF($E107&gt;0,ROUND(((($D107/$E107)*BL107)*((1+$B$9)^(RIGHT(BM$11,2)-1))),0),0)</f>
        <v>0</v>
      </c>
      <c r="BN107" s="86">
        <v>0</v>
      </c>
      <c r="BO107" s="86">
        <v>0</v>
      </c>
      <c r="BP107" s="86">
        <v>0</v>
      </c>
      <c r="BQ107" s="86">
        <v>0</v>
      </c>
      <c r="BR107" s="86">
        <v>0</v>
      </c>
      <c r="BS107" s="86">
        <v>0</v>
      </c>
      <c r="BT107" s="86">
        <v>0</v>
      </c>
      <c r="BU107" s="86">
        <v>0</v>
      </c>
      <c r="BV107" s="86">
        <v>0</v>
      </c>
      <c r="BW107" s="86">
        <v>0</v>
      </c>
      <c r="BX107" s="86">
        <v>0</v>
      </c>
      <c r="BY107" s="99">
        <f>SUM(I107,W107,AK107,AY107,BM107)</f>
        <v>0</v>
      </c>
      <c r="BZ107" s="12"/>
      <c r="CA107" s="108">
        <f>SUM(J107,X107,AL107,AZ107,BN107)</f>
        <v>0</v>
      </c>
      <c r="CB107" s="99">
        <f>SUM(K107:T107,Y107:AH107,AM107:AV107,BA107:BJ107,BO107:BX107)</f>
        <v>0</v>
      </c>
      <c r="CC107" s="86"/>
      <c r="CD107" s="99">
        <f>BY107-SUM(CE107:DG107)</f>
        <v>0</v>
      </c>
      <c r="CE107" s="99">
        <v>0</v>
      </c>
      <c r="CF107" s="99">
        <v>0</v>
      </c>
      <c r="CG107" s="99">
        <v>0</v>
      </c>
      <c r="CH107" s="99">
        <v>0</v>
      </c>
      <c r="CI107" s="99">
        <v>0</v>
      </c>
      <c r="CJ107" s="99">
        <v>0</v>
      </c>
      <c r="CK107" s="99">
        <v>0</v>
      </c>
      <c r="CL107" s="99">
        <v>0</v>
      </c>
      <c r="CM107" s="99">
        <v>0</v>
      </c>
      <c r="CN107" s="99">
        <v>0</v>
      </c>
      <c r="CO107" s="99">
        <v>0</v>
      </c>
      <c r="CP107" s="99">
        <v>0</v>
      </c>
      <c r="CQ107" s="99">
        <v>0</v>
      </c>
      <c r="CR107" s="99">
        <v>0</v>
      </c>
      <c r="CS107" s="99">
        <v>0</v>
      </c>
      <c r="CT107" s="99">
        <v>0</v>
      </c>
      <c r="CU107" s="99">
        <v>0</v>
      </c>
      <c r="CV107" s="99">
        <v>0</v>
      </c>
      <c r="CW107" s="99">
        <v>0</v>
      </c>
      <c r="CX107" s="99">
        <v>0</v>
      </c>
      <c r="CY107" s="99">
        <v>0</v>
      </c>
      <c r="CZ107" s="99">
        <v>0</v>
      </c>
      <c r="DA107" s="99">
        <v>0</v>
      </c>
      <c r="DB107" s="99">
        <v>0</v>
      </c>
      <c r="DC107" s="99">
        <v>0</v>
      </c>
      <c r="DD107" s="99">
        <v>0</v>
      </c>
      <c r="DE107" s="99">
        <v>0</v>
      </c>
      <c r="DF107" s="99">
        <v>0</v>
      </c>
      <c r="DG107" s="99">
        <v>0</v>
      </c>
    </row>
    <row r="108" spans="1:111" hidden="1" x14ac:dyDescent="0.25">
      <c r="A108" s="107"/>
      <c r="B108" s="87"/>
      <c r="C108" s="86"/>
      <c r="D108" s="86"/>
      <c r="E108" s="88"/>
      <c r="F108" s="41"/>
      <c r="G108" s="30" t="s">
        <v>29</v>
      </c>
      <c r="H108" s="31">
        <v>0</v>
      </c>
      <c r="I108" s="190">
        <f>IF($E107&gt;0,ROUND(((($D107/$E107)*H108)),0),0)</f>
        <v>0</v>
      </c>
      <c r="J108" s="86">
        <v>0</v>
      </c>
      <c r="K108" s="86">
        <v>0</v>
      </c>
      <c r="L108" s="86">
        <v>0</v>
      </c>
      <c r="M108" s="86">
        <v>0</v>
      </c>
      <c r="N108" s="86">
        <v>0</v>
      </c>
      <c r="O108" s="86">
        <v>0</v>
      </c>
      <c r="P108" s="86">
        <v>0</v>
      </c>
      <c r="Q108" s="86">
        <v>0</v>
      </c>
      <c r="R108" s="86">
        <v>0</v>
      </c>
      <c r="S108" s="86">
        <v>0</v>
      </c>
      <c r="T108" s="86">
        <v>0</v>
      </c>
      <c r="U108" s="193" t="s">
        <v>29</v>
      </c>
      <c r="V108" s="31">
        <v>0</v>
      </c>
      <c r="W108" s="190">
        <f>IF($E107&gt;0,ROUND(((($D107/$E107)*V108)*((1+$B$9)^(RIGHT(W$11,2)-1))),0),0)</f>
        <v>0</v>
      </c>
      <c r="X108" s="86">
        <v>0</v>
      </c>
      <c r="Y108" s="86">
        <v>0</v>
      </c>
      <c r="Z108" s="86">
        <v>0</v>
      </c>
      <c r="AA108" s="86">
        <v>0</v>
      </c>
      <c r="AB108" s="86">
        <v>0</v>
      </c>
      <c r="AC108" s="86">
        <v>0</v>
      </c>
      <c r="AD108" s="86">
        <v>0</v>
      </c>
      <c r="AE108" s="86">
        <v>0</v>
      </c>
      <c r="AF108" s="86">
        <v>0</v>
      </c>
      <c r="AG108" s="86">
        <v>0</v>
      </c>
      <c r="AH108" s="86">
        <v>0</v>
      </c>
      <c r="AI108" s="193" t="s">
        <v>29</v>
      </c>
      <c r="AJ108" s="31">
        <v>0</v>
      </c>
      <c r="AK108" s="190">
        <f>IF($E107&gt;0,ROUND(((($D107/$E107)*AJ108)*((1+$B$9)^(RIGHT(AK$11,2)-1))),0),0)</f>
        <v>0</v>
      </c>
      <c r="AL108" s="86">
        <v>0</v>
      </c>
      <c r="AM108" s="86">
        <v>0</v>
      </c>
      <c r="AN108" s="86">
        <v>0</v>
      </c>
      <c r="AO108" s="86">
        <v>0</v>
      </c>
      <c r="AP108" s="86">
        <v>0</v>
      </c>
      <c r="AQ108" s="86">
        <v>0</v>
      </c>
      <c r="AR108" s="86">
        <v>0</v>
      </c>
      <c r="AS108" s="86">
        <v>0</v>
      </c>
      <c r="AT108" s="86">
        <v>0</v>
      </c>
      <c r="AU108" s="86">
        <v>0</v>
      </c>
      <c r="AV108" s="86">
        <v>0</v>
      </c>
      <c r="AW108" s="193" t="s">
        <v>29</v>
      </c>
      <c r="AX108" s="31">
        <v>0</v>
      </c>
      <c r="AY108" s="190">
        <f>IF($E107&gt;0,ROUND(((($D107/$E107)*AX108)*((1+$B$9)^(RIGHT(AY$11,2)-1))),0),0)</f>
        <v>0</v>
      </c>
      <c r="AZ108" s="86">
        <v>0</v>
      </c>
      <c r="BA108" s="86">
        <v>0</v>
      </c>
      <c r="BB108" s="86">
        <v>0</v>
      </c>
      <c r="BC108" s="86">
        <v>0</v>
      </c>
      <c r="BD108" s="86">
        <v>0</v>
      </c>
      <c r="BE108" s="86">
        <v>0</v>
      </c>
      <c r="BF108" s="86">
        <v>0</v>
      </c>
      <c r="BG108" s="86">
        <v>0</v>
      </c>
      <c r="BH108" s="86">
        <v>0</v>
      </c>
      <c r="BI108" s="86">
        <v>0</v>
      </c>
      <c r="BJ108" s="86">
        <v>0</v>
      </c>
      <c r="BK108" s="193" t="s">
        <v>29</v>
      </c>
      <c r="BL108" s="31">
        <v>0</v>
      </c>
      <c r="BM108" s="190">
        <f>IF($E107&gt;0,ROUND(((($D107/$E107)*BL108)*((1+$B$9)^(RIGHT(BM$11,2)-1))),0),0)</f>
        <v>0</v>
      </c>
      <c r="BN108" s="86">
        <v>0</v>
      </c>
      <c r="BO108" s="86">
        <v>0</v>
      </c>
      <c r="BP108" s="86">
        <v>0</v>
      </c>
      <c r="BQ108" s="86">
        <v>0</v>
      </c>
      <c r="BR108" s="86">
        <v>0</v>
      </c>
      <c r="BS108" s="86">
        <v>0</v>
      </c>
      <c r="BT108" s="86">
        <v>0</v>
      </c>
      <c r="BU108" s="86">
        <v>0</v>
      </c>
      <c r="BV108" s="86">
        <v>0</v>
      </c>
      <c r="BW108" s="86">
        <v>0</v>
      </c>
      <c r="BX108" s="86">
        <v>0</v>
      </c>
      <c r="BY108" s="99">
        <f>SUM(I108,W108,AK108,AY108,BM108)</f>
        <v>0</v>
      </c>
      <c r="BZ108" s="12"/>
      <c r="CA108" s="108">
        <f>SUM(J108,X108,AL108,AZ108,BN108)</f>
        <v>0</v>
      </c>
      <c r="CB108" s="99">
        <f>SUM(K108:T108,Y108:AH108,AM108:AV108,BA108:BJ108,BO108:BX108)</f>
        <v>0</v>
      </c>
      <c r="CC108" s="86"/>
      <c r="CD108" s="99">
        <f>BY108-SUM(CE108:DG108)</f>
        <v>0</v>
      </c>
      <c r="CE108" s="99">
        <v>0</v>
      </c>
      <c r="CF108" s="99">
        <v>0</v>
      </c>
      <c r="CG108" s="99">
        <v>0</v>
      </c>
      <c r="CH108" s="99">
        <v>0</v>
      </c>
      <c r="CI108" s="99">
        <v>0</v>
      </c>
      <c r="CJ108" s="99">
        <v>0</v>
      </c>
      <c r="CK108" s="99">
        <v>0</v>
      </c>
      <c r="CL108" s="99">
        <v>0</v>
      </c>
      <c r="CM108" s="99">
        <v>0</v>
      </c>
      <c r="CN108" s="99">
        <v>0</v>
      </c>
      <c r="CO108" s="99">
        <v>0</v>
      </c>
      <c r="CP108" s="99">
        <v>0</v>
      </c>
      <c r="CQ108" s="99">
        <v>0</v>
      </c>
      <c r="CR108" s="99">
        <v>0</v>
      </c>
      <c r="CS108" s="99">
        <v>0</v>
      </c>
      <c r="CT108" s="99">
        <v>0</v>
      </c>
      <c r="CU108" s="99">
        <v>0</v>
      </c>
      <c r="CV108" s="99">
        <v>0</v>
      </c>
      <c r="CW108" s="99">
        <v>0</v>
      </c>
      <c r="CX108" s="99">
        <v>0</v>
      </c>
      <c r="CY108" s="99">
        <v>0</v>
      </c>
      <c r="CZ108" s="99">
        <v>0</v>
      </c>
      <c r="DA108" s="99">
        <v>0</v>
      </c>
      <c r="DB108" s="99">
        <v>0</v>
      </c>
      <c r="DC108" s="99">
        <v>0</v>
      </c>
      <c r="DD108" s="99">
        <v>0</v>
      </c>
      <c r="DE108" s="99">
        <v>0</v>
      </c>
      <c r="DF108" s="99">
        <v>0</v>
      </c>
      <c r="DG108" s="99">
        <v>0</v>
      </c>
    </row>
    <row r="109" spans="1:111" hidden="1" x14ac:dyDescent="0.25">
      <c r="A109" s="196"/>
      <c r="B109" s="39"/>
      <c r="C109" s="28"/>
      <c r="D109" s="28"/>
      <c r="E109" s="28"/>
      <c r="F109" s="29"/>
      <c r="G109" s="188"/>
      <c r="H109" s="85"/>
      <c r="I109" s="189"/>
      <c r="J109" s="52"/>
      <c r="K109" s="52"/>
      <c r="L109" s="52"/>
      <c r="M109" s="52"/>
      <c r="N109" s="52"/>
      <c r="O109" s="52"/>
      <c r="P109" s="52"/>
      <c r="Q109" s="52"/>
      <c r="R109" s="52"/>
      <c r="S109" s="52"/>
      <c r="T109" s="52"/>
      <c r="U109" s="188"/>
      <c r="V109" s="85"/>
      <c r="W109" s="189"/>
      <c r="X109" s="52"/>
      <c r="Y109" s="52"/>
      <c r="Z109" s="52"/>
      <c r="AA109" s="52"/>
      <c r="AB109" s="52"/>
      <c r="AC109" s="52"/>
      <c r="AD109" s="52"/>
      <c r="AE109" s="52"/>
      <c r="AF109" s="52"/>
      <c r="AG109" s="52"/>
      <c r="AH109" s="52"/>
      <c r="AI109" s="188"/>
      <c r="AJ109" s="85"/>
      <c r="AK109" s="189"/>
      <c r="AL109" s="52"/>
      <c r="AM109" s="52"/>
      <c r="AN109" s="52"/>
      <c r="AO109" s="52"/>
      <c r="AP109" s="52"/>
      <c r="AQ109" s="52"/>
      <c r="AR109" s="52"/>
      <c r="AS109" s="52"/>
      <c r="AT109" s="52"/>
      <c r="AU109" s="52"/>
      <c r="AV109" s="52"/>
      <c r="AW109" s="188"/>
      <c r="AX109" s="85"/>
      <c r="AY109" s="189"/>
      <c r="AZ109" s="52"/>
      <c r="BA109" s="52"/>
      <c r="BB109" s="52"/>
      <c r="BC109" s="52"/>
      <c r="BD109" s="52"/>
      <c r="BE109" s="52"/>
      <c r="BF109" s="52"/>
      <c r="BG109" s="52"/>
      <c r="BH109" s="52"/>
      <c r="BI109" s="52"/>
      <c r="BJ109" s="52"/>
      <c r="BK109" s="188"/>
      <c r="BL109" s="85"/>
      <c r="BM109" s="189"/>
      <c r="BN109" s="52"/>
      <c r="BO109" s="52"/>
      <c r="BP109" s="52"/>
      <c r="BQ109" s="52"/>
      <c r="BR109" s="52"/>
      <c r="BS109" s="52"/>
      <c r="BT109" s="52"/>
      <c r="BU109" s="52"/>
      <c r="BV109" s="52"/>
      <c r="BW109" s="52"/>
      <c r="BX109" s="52"/>
      <c r="BY109" s="149"/>
      <c r="BZ109" s="12"/>
      <c r="CA109" s="118"/>
      <c r="CB109" s="152"/>
      <c r="CC109" s="52"/>
      <c r="CD109" s="99"/>
      <c r="CE109" s="99"/>
      <c r="CF109" s="99"/>
      <c r="CG109" s="99"/>
      <c r="CH109" s="99"/>
      <c r="CI109" s="99"/>
      <c r="CJ109" s="99"/>
      <c r="CK109" s="99"/>
      <c r="CL109" s="99"/>
      <c r="CM109" s="99"/>
      <c r="CN109" s="99"/>
      <c r="CO109" s="99"/>
      <c r="CP109" s="99"/>
      <c r="CQ109" s="99"/>
      <c r="CR109" s="99"/>
      <c r="CS109" s="99"/>
      <c r="CT109" s="99"/>
      <c r="CU109" s="99"/>
      <c r="CV109" s="99"/>
      <c r="CW109" s="99"/>
      <c r="CX109" s="99"/>
      <c r="CY109" s="99"/>
      <c r="CZ109" s="99"/>
      <c r="DA109" s="99"/>
      <c r="DB109" s="99"/>
      <c r="DC109" s="99"/>
      <c r="DD109" s="99"/>
      <c r="DE109" s="99"/>
      <c r="DF109" s="99"/>
      <c r="DG109" s="99"/>
    </row>
    <row r="110" spans="1:111" hidden="1" x14ac:dyDescent="0.25">
      <c r="A110" s="238" t="s">
        <v>134</v>
      </c>
      <c r="B110" s="239"/>
      <c r="C110" s="40"/>
      <c r="D110" s="86">
        <v>0</v>
      </c>
      <c r="E110" s="88"/>
      <c r="F110" s="41"/>
      <c r="G110" s="30" t="s">
        <v>28</v>
      </c>
      <c r="H110" s="31">
        <v>0</v>
      </c>
      <c r="I110" s="190">
        <f>IF($E110&gt;0,ROUND(((($D110/$E110)*H110)),0),0)</f>
        <v>0</v>
      </c>
      <c r="J110" s="86">
        <v>0</v>
      </c>
      <c r="K110" s="86">
        <v>0</v>
      </c>
      <c r="L110" s="86">
        <v>0</v>
      </c>
      <c r="M110" s="86">
        <v>0</v>
      </c>
      <c r="N110" s="86">
        <v>0</v>
      </c>
      <c r="O110" s="86">
        <v>0</v>
      </c>
      <c r="P110" s="86">
        <v>0</v>
      </c>
      <c r="Q110" s="86">
        <v>0</v>
      </c>
      <c r="R110" s="86">
        <v>0</v>
      </c>
      <c r="S110" s="86">
        <v>0</v>
      </c>
      <c r="T110" s="86">
        <v>0</v>
      </c>
      <c r="U110" s="193" t="s">
        <v>28</v>
      </c>
      <c r="V110" s="31">
        <v>0</v>
      </c>
      <c r="W110" s="190">
        <f>IF($E110&gt;0,ROUND(((($D110/$E110)*V110)*((1+$B$9)^(RIGHT(W$11,2)-1))),0),0)</f>
        <v>0</v>
      </c>
      <c r="X110" s="86">
        <v>0</v>
      </c>
      <c r="Y110" s="86">
        <v>0</v>
      </c>
      <c r="Z110" s="86">
        <v>0</v>
      </c>
      <c r="AA110" s="86">
        <v>0</v>
      </c>
      <c r="AB110" s="86">
        <v>0</v>
      </c>
      <c r="AC110" s="86">
        <v>0</v>
      </c>
      <c r="AD110" s="86">
        <v>0</v>
      </c>
      <c r="AE110" s="86">
        <v>0</v>
      </c>
      <c r="AF110" s="86">
        <v>0</v>
      </c>
      <c r="AG110" s="86">
        <v>0</v>
      </c>
      <c r="AH110" s="86">
        <v>0</v>
      </c>
      <c r="AI110" s="193" t="s">
        <v>28</v>
      </c>
      <c r="AJ110" s="31">
        <v>0</v>
      </c>
      <c r="AK110" s="190">
        <f>IF($E110&gt;0,ROUND(((($D110/$E110)*AJ110)*((1+$B$9)^(RIGHT(AK$11,2)-1))),0),0)</f>
        <v>0</v>
      </c>
      <c r="AL110" s="86">
        <v>0</v>
      </c>
      <c r="AM110" s="86">
        <v>0</v>
      </c>
      <c r="AN110" s="86">
        <v>0</v>
      </c>
      <c r="AO110" s="86">
        <v>0</v>
      </c>
      <c r="AP110" s="86">
        <v>0</v>
      </c>
      <c r="AQ110" s="86">
        <v>0</v>
      </c>
      <c r="AR110" s="86">
        <v>0</v>
      </c>
      <c r="AS110" s="86">
        <v>0</v>
      </c>
      <c r="AT110" s="86">
        <v>0</v>
      </c>
      <c r="AU110" s="86">
        <v>0</v>
      </c>
      <c r="AV110" s="86">
        <v>0</v>
      </c>
      <c r="AW110" s="193" t="s">
        <v>28</v>
      </c>
      <c r="AX110" s="31">
        <v>0</v>
      </c>
      <c r="AY110" s="190">
        <f>IF($E110&gt;0,ROUND(((($D110/$E110)*AX110)*((1+$B$9)^(RIGHT(AY$11,2)-1))),0),0)</f>
        <v>0</v>
      </c>
      <c r="AZ110" s="86">
        <v>0</v>
      </c>
      <c r="BA110" s="86">
        <v>0</v>
      </c>
      <c r="BB110" s="86">
        <v>0</v>
      </c>
      <c r="BC110" s="86">
        <v>0</v>
      </c>
      <c r="BD110" s="86">
        <v>0</v>
      </c>
      <c r="BE110" s="86">
        <v>0</v>
      </c>
      <c r="BF110" s="86">
        <v>0</v>
      </c>
      <c r="BG110" s="86">
        <v>0</v>
      </c>
      <c r="BH110" s="86">
        <v>0</v>
      </c>
      <c r="BI110" s="86">
        <v>0</v>
      </c>
      <c r="BJ110" s="86">
        <v>0</v>
      </c>
      <c r="BK110" s="193" t="s">
        <v>28</v>
      </c>
      <c r="BL110" s="31">
        <v>0</v>
      </c>
      <c r="BM110" s="190">
        <f>IF($E110&gt;0,ROUND(((($D110/$E110)*BL110)*((1+$B$9)^(RIGHT(BM$11,2)-1))),0),0)</f>
        <v>0</v>
      </c>
      <c r="BN110" s="86">
        <v>0</v>
      </c>
      <c r="BO110" s="86">
        <v>0</v>
      </c>
      <c r="BP110" s="86">
        <v>0</v>
      </c>
      <c r="BQ110" s="86">
        <v>0</v>
      </c>
      <c r="BR110" s="86">
        <v>0</v>
      </c>
      <c r="BS110" s="86">
        <v>0</v>
      </c>
      <c r="BT110" s="86">
        <v>0</v>
      </c>
      <c r="BU110" s="86">
        <v>0</v>
      </c>
      <c r="BV110" s="86">
        <v>0</v>
      </c>
      <c r="BW110" s="86">
        <v>0</v>
      </c>
      <c r="BX110" s="86">
        <v>0</v>
      </c>
      <c r="BY110" s="99">
        <f>SUM(I110,W110,AK110,AY110,BM110)</f>
        <v>0</v>
      </c>
      <c r="BZ110" s="12"/>
      <c r="CA110" s="108">
        <f>SUM(J110,X110,AL110,AZ110,BN110)</f>
        <v>0</v>
      </c>
      <c r="CB110" s="99">
        <f>SUM(K110:T110,Y110:AH110,AM110:AV110,BA110:BJ110,BO110:BX110)</f>
        <v>0</v>
      </c>
      <c r="CC110" s="86"/>
      <c r="CD110" s="99">
        <f>BY110-SUM(CE110:DG110)</f>
        <v>0</v>
      </c>
      <c r="CE110" s="99">
        <v>0</v>
      </c>
      <c r="CF110" s="99">
        <v>0</v>
      </c>
      <c r="CG110" s="99">
        <v>0</v>
      </c>
      <c r="CH110" s="99">
        <v>0</v>
      </c>
      <c r="CI110" s="99">
        <v>0</v>
      </c>
      <c r="CJ110" s="99">
        <v>0</v>
      </c>
      <c r="CK110" s="99">
        <v>0</v>
      </c>
      <c r="CL110" s="99">
        <v>0</v>
      </c>
      <c r="CM110" s="99">
        <v>0</v>
      </c>
      <c r="CN110" s="99">
        <v>0</v>
      </c>
      <c r="CO110" s="99">
        <v>0</v>
      </c>
      <c r="CP110" s="99">
        <v>0</v>
      </c>
      <c r="CQ110" s="99">
        <v>0</v>
      </c>
      <c r="CR110" s="99">
        <v>0</v>
      </c>
      <c r="CS110" s="99">
        <v>0</v>
      </c>
      <c r="CT110" s="99">
        <v>0</v>
      </c>
      <c r="CU110" s="99">
        <v>0</v>
      </c>
      <c r="CV110" s="99">
        <v>0</v>
      </c>
      <c r="CW110" s="99">
        <v>0</v>
      </c>
      <c r="CX110" s="99">
        <v>0</v>
      </c>
      <c r="CY110" s="99">
        <v>0</v>
      </c>
      <c r="CZ110" s="99">
        <v>0</v>
      </c>
      <c r="DA110" s="99">
        <v>0</v>
      </c>
      <c r="DB110" s="99">
        <v>0</v>
      </c>
      <c r="DC110" s="99">
        <v>0</v>
      </c>
      <c r="DD110" s="99">
        <v>0</v>
      </c>
      <c r="DE110" s="99">
        <v>0</v>
      </c>
      <c r="DF110" s="99">
        <v>0</v>
      </c>
      <c r="DG110" s="99">
        <v>0</v>
      </c>
    </row>
    <row r="111" spans="1:111" hidden="1" x14ac:dyDescent="0.25">
      <c r="A111" s="107"/>
      <c r="B111" s="87"/>
      <c r="C111" s="86"/>
      <c r="D111" s="86"/>
      <c r="E111" s="88"/>
      <c r="F111" s="41"/>
      <c r="G111" s="30" t="s">
        <v>29</v>
      </c>
      <c r="H111" s="31">
        <v>0</v>
      </c>
      <c r="I111" s="190">
        <f>IF($E110&gt;0,ROUND(((($D110/$E110)*H111)),0),0)</f>
        <v>0</v>
      </c>
      <c r="J111" s="86">
        <v>0</v>
      </c>
      <c r="K111" s="86">
        <v>0</v>
      </c>
      <c r="L111" s="86">
        <v>0</v>
      </c>
      <c r="M111" s="86">
        <v>0</v>
      </c>
      <c r="N111" s="86">
        <v>0</v>
      </c>
      <c r="O111" s="86">
        <v>0</v>
      </c>
      <c r="P111" s="86">
        <v>0</v>
      </c>
      <c r="Q111" s="86">
        <v>0</v>
      </c>
      <c r="R111" s="86">
        <v>0</v>
      </c>
      <c r="S111" s="86">
        <v>0</v>
      </c>
      <c r="T111" s="86">
        <v>0</v>
      </c>
      <c r="U111" s="193" t="s">
        <v>29</v>
      </c>
      <c r="V111" s="31">
        <v>0</v>
      </c>
      <c r="W111" s="190">
        <f>IF($E110&gt;0,ROUND(((($D110/$E110)*V111)*((1+$B$9)^(RIGHT(W$11,2)-1))),0),0)</f>
        <v>0</v>
      </c>
      <c r="X111" s="86">
        <v>0</v>
      </c>
      <c r="Y111" s="86">
        <v>0</v>
      </c>
      <c r="Z111" s="86">
        <v>0</v>
      </c>
      <c r="AA111" s="86">
        <v>0</v>
      </c>
      <c r="AB111" s="86">
        <v>0</v>
      </c>
      <c r="AC111" s="86">
        <v>0</v>
      </c>
      <c r="AD111" s="86">
        <v>0</v>
      </c>
      <c r="AE111" s="86">
        <v>0</v>
      </c>
      <c r="AF111" s="86">
        <v>0</v>
      </c>
      <c r="AG111" s="86">
        <v>0</v>
      </c>
      <c r="AH111" s="86">
        <v>0</v>
      </c>
      <c r="AI111" s="193" t="s">
        <v>29</v>
      </c>
      <c r="AJ111" s="31">
        <v>0</v>
      </c>
      <c r="AK111" s="190">
        <f>IF($E110&gt;0,ROUND(((($D110/$E110)*AJ111)*((1+$B$9)^(RIGHT(AK$11,2)-1))),0),0)</f>
        <v>0</v>
      </c>
      <c r="AL111" s="86">
        <v>0</v>
      </c>
      <c r="AM111" s="86">
        <v>0</v>
      </c>
      <c r="AN111" s="86">
        <v>0</v>
      </c>
      <c r="AO111" s="86">
        <v>0</v>
      </c>
      <c r="AP111" s="86">
        <v>0</v>
      </c>
      <c r="AQ111" s="86">
        <v>0</v>
      </c>
      <c r="AR111" s="86">
        <v>0</v>
      </c>
      <c r="AS111" s="86">
        <v>0</v>
      </c>
      <c r="AT111" s="86">
        <v>0</v>
      </c>
      <c r="AU111" s="86">
        <v>0</v>
      </c>
      <c r="AV111" s="86">
        <v>0</v>
      </c>
      <c r="AW111" s="193" t="s">
        <v>29</v>
      </c>
      <c r="AX111" s="31">
        <v>0</v>
      </c>
      <c r="AY111" s="190">
        <f>IF($E110&gt;0,ROUND(((($D110/$E110)*AX111)*((1+$B$9)^(RIGHT(AY$11,2)-1))),0),0)</f>
        <v>0</v>
      </c>
      <c r="AZ111" s="86">
        <v>0</v>
      </c>
      <c r="BA111" s="86">
        <v>0</v>
      </c>
      <c r="BB111" s="86">
        <v>0</v>
      </c>
      <c r="BC111" s="86">
        <v>0</v>
      </c>
      <c r="BD111" s="86">
        <v>0</v>
      </c>
      <c r="BE111" s="86">
        <v>0</v>
      </c>
      <c r="BF111" s="86">
        <v>0</v>
      </c>
      <c r="BG111" s="86">
        <v>0</v>
      </c>
      <c r="BH111" s="86">
        <v>0</v>
      </c>
      <c r="BI111" s="86">
        <v>0</v>
      </c>
      <c r="BJ111" s="86">
        <v>0</v>
      </c>
      <c r="BK111" s="193" t="s">
        <v>29</v>
      </c>
      <c r="BL111" s="31">
        <v>0</v>
      </c>
      <c r="BM111" s="190">
        <f>IF($E110&gt;0,ROUND(((($D110/$E110)*BL111)*((1+$B$9)^(RIGHT(BM$11,2)-1))),0),0)</f>
        <v>0</v>
      </c>
      <c r="BN111" s="86">
        <v>0</v>
      </c>
      <c r="BO111" s="86">
        <v>0</v>
      </c>
      <c r="BP111" s="86">
        <v>0</v>
      </c>
      <c r="BQ111" s="86">
        <v>0</v>
      </c>
      <c r="BR111" s="86">
        <v>0</v>
      </c>
      <c r="BS111" s="86">
        <v>0</v>
      </c>
      <c r="BT111" s="86">
        <v>0</v>
      </c>
      <c r="BU111" s="86">
        <v>0</v>
      </c>
      <c r="BV111" s="86">
        <v>0</v>
      </c>
      <c r="BW111" s="86">
        <v>0</v>
      </c>
      <c r="BX111" s="86">
        <v>0</v>
      </c>
      <c r="BY111" s="99">
        <f>SUM(I111,W111,AK111,AY111,BM111)</f>
        <v>0</v>
      </c>
      <c r="BZ111" s="12"/>
      <c r="CA111" s="108">
        <f>SUM(J111,X111,AL111,AZ111,BN111)</f>
        <v>0</v>
      </c>
      <c r="CB111" s="99">
        <f>SUM(K111:T111,Y111:AH111,AM111:AV111,BA111:BJ111,BO111:BX111)</f>
        <v>0</v>
      </c>
      <c r="CC111" s="86"/>
      <c r="CD111" s="99">
        <f>BY111-SUM(CE111:DG111)</f>
        <v>0</v>
      </c>
      <c r="CE111" s="99">
        <v>0</v>
      </c>
      <c r="CF111" s="99">
        <v>0</v>
      </c>
      <c r="CG111" s="99">
        <v>0</v>
      </c>
      <c r="CH111" s="99">
        <v>0</v>
      </c>
      <c r="CI111" s="99">
        <v>0</v>
      </c>
      <c r="CJ111" s="99">
        <v>0</v>
      </c>
      <c r="CK111" s="99">
        <v>0</v>
      </c>
      <c r="CL111" s="99">
        <v>0</v>
      </c>
      <c r="CM111" s="99">
        <v>0</v>
      </c>
      <c r="CN111" s="99">
        <v>0</v>
      </c>
      <c r="CO111" s="99">
        <v>0</v>
      </c>
      <c r="CP111" s="99">
        <v>0</v>
      </c>
      <c r="CQ111" s="99">
        <v>0</v>
      </c>
      <c r="CR111" s="99">
        <v>0</v>
      </c>
      <c r="CS111" s="99">
        <v>0</v>
      </c>
      <c r="CT111" s="99">
        <v>0</v>
      </c>
      <c r="CU111" s="99">
        <v>0</v>
      </c>
      <c r="CV111" s="99">
        <v>0</v>
      </c>
      <c r="CW111" s="99">
        <v>0</v>
      </c>
      <c r="CX111" s="99">
        <v>0</v>
      </c>
      <c r="CY111" s="99">
        <v>0</v>
      </c>
      <c r="CZ111" s="99">
        <v>0</v>
      </c>
      <c r="DA111" s="99">
        <v>0</v>
      </c>
      <c r="DB111" s="99">
        <v>0</v>
      </c>
      <c r="DC111" s="99">
        <v>0</v>
      </c>
      <c r="DD111" s="99">
        <v>0</v>
      </c>
      <c r="DE111" s="99">
        <v>0</v>
      </c>
      <c r="DF111" s="99">
        <v>0</v>
      </c>
      <c r="DG111" s="99">
        <v>0</v>
      </c>
    </row>
    <row r="112" spans="1:111" hidden="1" x14ac:dyDescent="0.25">
      <c r="A112" s="196"/>
      <c r="B112" s="39"/>
      <c r="C112" s="28"/>
      <c r="D112" s="28"/>
      <c r="E112" s="28"/>
      <c r="F112" s="29"/>
      <c r="G112" s="188"/>
      <c r="H112" s="85"/>
      <c r="I112" s="189"/>
      <c r="J112" s="52"/>
      <c r="K112" s="52"/>
      <c r="L112" s="52"/>
      <c r="M112" s="52"/>
      <c r="N112" s="52"/>
      <c r="O112" s="52"/>
      <c r="P112" s="52"/>
      <c r="Q112" s="52"/>
      <c r="R112" s="52"/>
      <c r="S112" s="52"/>
      <c r="T112" s="52"/>
      <c r="U112" s="188"/>
      <c r="V112" s="85"/>
      <c r="W112" s="189"/>
      <c r="X112" s="52"/>
      <c r="Y112" s="52"/>
      <c r="Z112" s="52"/>
      <c r="AA112" s="52"/>
      <c r="AB112" s="52"/>
      <c r="AC112" s="52"/>
      <c r="AD112" s="52"/>
      <c r="AE112" s="52"/>
      <c r="AF112" s="52"/>
      <c r="AG112" s="52"/>
      <c r="AH112" s="52"/>
      <c r="AI112" s="188"/>
      <c r="AJ112" s="85"/>
      <c r="AK112" s="189"/>
      <c r="AL112" s="52"/>
      <c r="AM112" s="52"/>
      <c r="AN112" s="52"/>
      <c r="AO112" s="52"/>
      <c r="AP112" s="52"/>
      <c r="AQ112" s="52"/>
      <c r="AR112" s="52"/>
      <c r="AS112" s="52"/>
      <c r="AT112" s="52"/>
      <c r="AU112" s="52"/>
      <c r="AV112" s="52"/>
      <c r="AW112" s="188"/>
      <c r="AX112" s="85"/>
      <c r="AY112" s="189"/>
      <c r="AZ112" s="52"/>
      <c r="BA112" s="52"/>
      <c r="BB112" s="52"/>
      <c r="BC112" s="52"/>
      <c r="BD112" s="52"/>
      <c r="BE112" s="52"/>
      <c r="BF112" s="52"/>
      <c r="BG112" s="52"/>
      <c r="BH112" s="52"/>
      <c r="BI112" s="52"/>
      <c r="BJ112" s="52"/>
      <c r="BK112" s="188"/>
      <c r="BL112" s="85"/>
      <c r="BM112" s="189"/>
      <c r="BN112" s="52"/>
      <c r="BO112" s="52"/>
      <c r="BP112" s="52"/>
      <c r="BQ112" s="52"/>
      <c r="BR112" s="52"/>
      <c r="BS112" s="52"/>
      <c r="BT112" s="52"/>
      <c r="BU112" s="52"/>
      <c r="BV112" s="52"/>
      <c r="BW112" s="52"/>
      <c r="BX112" s="52"/>
      <c r="BY112" s="149"/>
      <c r="BZ112" s="12"/>
      <c r="CA112" s="118"/>
      <c r="CB112" s="152"/>
      <c r="CC112" s="52"/>
      <c r="CD112" s="99"/>
      <c r="CE112" s="99"/>
      <c r="CF112" s="99"/>
      <c r="CG112" s="99"/>
      <c r="CH112" s="99"/>
      <c r="CI112" s="99"/>
      <c r="CJ112" s="99"/>
      <c r="CK112" s="99"/>
      <c r="CL112" s="99"/>
      <c r="CM112" s="99"/>
      <c r="CN112" s="99"/>
      <c r="CO112" s="99"/>
      <c r="CP112" s="99"/>
      <c r="CQ112" s="99"/>
      <c r="CR112" s="99"/>
      <c r="CS112" s="99"/>
      <c r="CT112" s="99"/>
      <c r="CU112" s="99"/>
      <c r="CV112" s="99"/>
      <c r="CW112" s="99"/>
      <c r="CX112" s="99"/>
      <c r="CY112" s="99"/>
      <c r="CZ112" s="99"/>
      <c r="DA112" s="99"/>
      <c r="DB112" s="99"/>
      <c r="DC112" s="99"/>
      <c r="DD112" s="99"/>
      <c r="DE112" s="99"/>
      <c r="DF112" s="99"/>
      <c r="DG112" s="99"/>
    </row>
    <row r="113" spans="1:111" hidden="1" x14ac:dyDescent="0.25">
      <c r="A113" s="238" t="s">
        <v>134</v>
      </c>
      <c r="B113" s="239"/>
      <c r="C113" s="40"/>
      <c r="D113" s="86">
        <v>0</v>
      </c>
      <c r="E113" s="88"/>
      <c r="F113" s="41"/>
      <c r="G113" s="30" t="s">
        <v>28</v>
      </c>
      <c r="H113" s="31">
        <v>0</v>
      </c>
      <c r="I113" s="190">
        <f>IF($E113&gt;0,ROUND(((($D113/$E113)*H113)),0),0)</f>
        <v>0</v>
      </c>
      <c r="J113" s="86">
        <v>0</v>
      </c>
      <c r="K113" s="86">
        <v>0</v>
      </c>
      <c r="L113" s="86">
        <v>0</v>
      </c>
      <c r="M113" s="86">
        <v>0</v>
      </c>
      <c r="N113" s="86">
        <v>0</v>
      </c>
      <c r="O113" s="86">
        <v>0</v>
      </c>
      <c r="P113" s="86">
        <v>0</v>
      </c>
      <c r="Q113" s="86">
        <v>0</v>
      </c>
      <c r="R113" s="86">
        <v>0</v>
      </c>
      <c r="S113" s="86">
        <v>0</v>
      </c>
      <c r="T113" s="86">
        <v>0</v>
      </c>
      <c r="U113" s="193" t="s">
        <v>28</v>
      </c>
      <c r="V113" s="31">
        <v>0</v>
      </c>
      <c r="W113" s="190">
        <f>IF($E113&gt;0,ROUND(((($D113/$E113)*V113)*((1+$B$9)^(RIGHT(W$11,2)-1))),0),0)</f>
        <v>0</v>
      </c>
      <c r="X113" s="86">
        <v>0</v>
      </c>
      <c r="Y113" s="86">
        <v>0</v>
      </c>
      <c r="Z113" s="86">
        <v>0</v>
      </c>
      <c r="AA113" s="86">
        <v>0</v>
      </c>
      <c r="AB113" s="86">
        <v>0</v>
      </c>
      <c r="AC113" s="86">
        <v>0</v>
      </c>
      <c r="AD113" s="86">
        <v>0</v>
      </c>
      <c r="AE113" s="86">
        <v>0</v>
      </c>
      <c r="AF113" s="86">
        <v>0</v>
      </c>
      <c r="AG113" s="86">
        <v>0</v>
      </c>
      <c r="AH113" s="86">
        <v>0</v>
      </c>
      <c r="AI113" s="193" t="s">
        <v>28</v>
      </c>
      <c r="AJ113" s="31">
        <v>0</v>
      </c>
      <c r="AK113" s="190">
        <f>IF($E113&gt;0,ROUND(((($D113/$E113)*AJ113)*((1+$B$9)^(RIGHT(AK$11,2)-1))),0),0)</f>
        <v>0</v>
      </c>
      <c r="AL113" s="86">
        <v>0</v>
      </c>
      <c r="AM113" s="86">
        <v>0</v>
      </c>
      <c r="AN113" s="86">
        <v>0</v>
      </c>
      <c r="AO113" s="86">
        <v>0</v>
      </c>
      <c r="AP113" s="86">
        <v>0</v>
      </c>
      <c r="AQ113" s="86">
        <v>0</v>
      </c>
      <c r="AR113" s="86">
        <v>0</v>
      </c>
      <c r="AS113" s="86">
        <v>0</v>
      </c>
      <c r="AT113" s="86">
        <v>0</v>
      </c>
      <c r="AU113" s="86">
        <v>0</v>
      </c>
      <c r="AV113" s="86">
        <v>0</v>
      </c>
      <c r="AW113" s="193" t="s">
        <v>28</v>
      </c>
      <c r="AX113" s="31">
        <v>0</v>
      </c>
      <c r="AY113" s="190">
        <f>IF($E113&gt;0,ROUND(((($D113/$E113)*AX113)*((1+$B$9)^(RIGHT(AY$11,2)-1))),0),0)</f>
        <v>0</v>
      </c>
      <c r="AZ113" s="86">
        <v>0</v>
      </c>
      <c r="BA113" s="86">
        <v>0</v>
      </c>
      <c r="BB113" s="86">
        <v>0</v>
      </c>
      <c r="BC113" s="86">
        <v>0</v>
      </c>
      <c r="BD113" s="86">
        <v>0</v>
      </c>
      <c r="BE113" s="86">
        <v>0</v>
      </c>
      <c r="BF113" s="86">
        <v>0</v>
      </c>
      <c r="BG113" s="86">
        <v>0</v>
      </c>
      <c r="BH113" s="86">
        <v>0</v>
      </c>
      <c r="BI113" s="86">
        <v>0</v>
      </c>
      <c r="BJ113" s="86">
        <v>0</v>
      </c>
      <c r="BK113" s="193" t="s">
        <v>28</v>
      </c>
      <c r="BL113" s="31">
        <v>0</v>
      </c>
      <c r="BM113" s="190">
        <f>IF($E113&gt;0,ROUND(((($D113/$E113)*BL113)*((1+$B$9)^(RIGHT(BM$11,2)-1))),0),0)</f>
        <v>0</v>
      </c>
      <c r="BN113" s="86">
        <v>0</v>
      </c>
      <c r="BO113" s="86">
        <v>0</v>
      </c>
      <c r="BP113" s="86">
        <v>0</v>
      </c>
      <c r="BQ113" s="86">
        <v>0</v>
      </c>
      <c r="BR113" s="86">
        <v>0</v>
      </c>
      <c r="BS113" s="86">
        <v>0</v>
      </c>
      <c r="BT113" s="86">
        <v>0</v>
      </c>
      <c r="BU113" s="86">
        <v>0</v>
      </c>
      <c r="BV113" s="86">
        <v>0</v>
      </c>
      <c r="BW113" s="86">
        <v>0</v>
      </c>
      <c r="BX113" s="86">
        <v>0</v>
      </c>
      <c r="BY113" s="99">
        <f>SUM(I113,W113,AK113,AY113,BM113)</f>
        <v>0</v>
      </c>
      <c r="BZ113" s="12"/>
      <c r="CA113" s="108">
        <f t="shared" ref="CA113:CA114" si="90">SUM(J113,X113,AL113,AZ113,BN113)</f>
        <v>0</v>
      </c>
      <c r="CB113" s="99">
        <f t="shared" ref="CB113:CB114" si="91">SUM(K113:T113,Y113:AH113,AM113:AV113,BA113:BJ113,BO113:BX113)</f>
        <v>0</v>
      </c>
      <c r="CC113" s="86"/>
      <c r="CD113" s="99">
        <f t="shared" ref="CD113:CD114" si="92">BY113-SUM(CE113:DG113)</f>
        <v>0</v>
      </c>
      <c r="CE113" s="99">
        <v>0</v>
      </c>
      <c r="CF113" s="99">
        <v>0</v>
      </c>
      <c r="CG113" s="99">
        <v>0</v>
      </c>
      <c r="CH113" s="99">
        <v>0</v>
      </c>
      <c r="CI113" s="99">
        <v>0</v>
      </c>
      <c r="CJ113" s="99">
        <v>0</v>
      </c>
      <c r="CK113" s="99">
        <v>0</v>
      </c>
      <c r="CL113" s="99">
        <v>0</v>
      </c>
      <c r="CM113" s="99">
        <v>0</v>
      </c>
      <c r="CN113" s="99">
        <v>0</v>
      </c>
      <c r="CO113" s="99">
        <v>0</v>
      </c>
      <c r="CP113" s="99">
        <v>0</v>
      </c>
      <c r="CQ113" s="99">
        <v>0</v>
      </c>
      <c r="CR113" s="99">
        <v>0</v>
      </c>
      <c r="CS113" s="99">
        <v>0</v>
      </c>
      <c r="CT113" s="99">
        <v>0</v>
      </c>
      <c r="CU113" s="99">
        <v>0</v>
      </c>
      <c r="CV113" s="99">
        <v>0</v>
      </c>
      <c r="CW113" s="99">
        <v>0</v>
      </c>
      <c r="CX113" s="99">
        <v>0</v>
      </c>
      <c r="CY113" s="99">
        <v>0</v>
      </c>
      <c r="CZ113" s="99">
        <v>0</v>
      </c>
      <c r="DA113" s="99">
        <v>0</v>
      </c>
      <c r="DB113" s="99">
        <v>0</v>
      </c>
      <c r="DC113" s="99">
        <v>0</v>
      </c>
      <c r="DD113" s="99">
        <v>0</v>
      </c>
      <c r="DE113" s="99">
        <v>0</v>
      </c>
      <c r="DF113" s="99">
        <v>0</v>
      </c>
      <c r="DG113" s="99">
        <v>0</v>
      </c>
    </row>
    <row r="114" spans="1:111" hidden="1" x14ac:dyDescent="0.25">
      <c r="A114" s="107"/>
      <c r="B114" s="87"/>
      <c r="C114" s="86"/>
      <c r="D114" s="86"/>
      <c r="E114" s="88"/>
      <c r="F114" s="41"/>
      <c r="G114" s="30" t="s">
        <v>29</v>
      </c>
      <c r="H114" s="31">
        <v>0</v>
      </c>
      <c r="I114" s="190">
        <f>IF($E113&gt;0,ROUND(((($D113/$E113)*H114)),0),0)</f>
        <v>0</v>
      </c>
      <c r="J114" s="86">
        <v>0</v>
      </c>
      <c r="K114" s="86">
        <v>0</v>
      </c>
      <c r="L114" s="86">
        <v>0</v>
      </c>
      <c r="M114" s="86">
        <v>0</v>
      </c>
      <c r="N114" s="86">
        <v>0</v>
      </c>
      <c r="O114" s="86">
        <v>0</v>
      </c>
      <c r="P114" s="86">
        <v>0</v>
      </c>
      <c r="Q114" s="86">
        <v>0</v>
      </c>
      <c r="R114" s="86">
        <v>0</v>
      </c>
      <c r="S114" s="86">
        <v>0</v>
      </c>
      <c r="T114" s="86">
        <v>0</v>
      </c>
      <c r="U114" s="193" t="s">
        <v>29</v>
      </c>
      <c r="V114" s="31">
        <v>0</v>
      </c>
      <c r="W114" s="190">
        <f>IF($E113&gt;0,ROUND(((($D113/$E113)*V114)*((1+$B$9)^(RIGHT(W$11,2)-1))),0),0)</f>
        <v>0</v>
      </c>
      <c r="X114" s="86">
        <v>0</v>
      </c>
      <c r="Y114" s="86">
        <v>0</v>
      </c>
      <c r="Z114" s="86">
        <v>0</v>
      </c>
      <c r="AA114" s="86">
        <v>0</v>
      </c>
      <c r="AB114" s="86">
        <v>0</v>
      </c>
      <c r="AC114" s="86">
        <v>0</v>
      </c>
      <c r="AD114" s="86">
        <v>0</v>
      </c>
      <c r="AE114" s="86">
        <v>0</v>
      </c>
      <c r="AF114" s="86">
        <v>0</v>
      </c>
      <c r="AG114" s="86">
        <v>0</v>
      </c>
      <c r="AH114" s="86">
        <v>0</v>
      </c>
      <c r="AI114" s="193" t="s">
        <v>29</v>
      </c>
      <c r="AJ114" s="31">
        <v>0</v>
      </c>
      <c r="AK114" s="190">
        <f>IF($E113&gt;0,ROUND(((($D113/$E113)*AJ114)*((1+$B$9)^(RIGHT(AK$11,2)-1))),0),0)</f>
        <v>0</v>
      </c>
      <c r="AL114" s="86">
        <v>0</v>
      </c>
      <c r="AM114" s="86">
        <v>0</v>
      </c>
      <c r="AN114" s="86">
        <v>0</v>
      </c>
      <c r="AO114" s="86">
        <v>0</v>
      </c>
      <c r="AP114" s="86">
        <v>0</v>
      </c>
      <c r="AQ114" s="86">
        <v>0</v>
      </c>
      <c r="AR114" s="86">
        <v>0</v>
      </c>
      <c r="AS114" s="86">
        <v>0</v>
      </c>
      <c r="AT114" s="86">
        <v>0</v>
      </c>
      <c r="AU114" s="86">
        <v>0</v>
      </c>
      <c r="AV114" s="86">
        <v>0</v>
      </c>
      <c r="AW114" s="193" t="s">
        <v>29</v>
      </c>
      <c r="AX114" s="31">
        <v>0</v>
      </c>
      <c r="AY114" s="190">
        <f>IF($E113&gt;0,ROUND(((($D113/$E113)*AX114)*((1+$B$9)^(RIGHT(AY$11,2)-1))),0),0)</f>
        <v>0</v>
      </c>
      <c r="AZ114" s="86">
        <v>0</v>
      </c>
      <c r="BA114" s="86">
        <v>0</v>
      </c>
      <c r="BB114" s="86">
        <v>0</v>
      </c>
      <c r="BC114" s="86">
        <v>0</v>
      </c>
      <c r="BD114" s="86">
        <v>0</v>
      </c>
      <c r="BE114" s="86">
        <v>0</v>
      </c>
      <c r="BF114" s="86">
        <v>0</v>
      </c>
      <c r="BG114" s="86">
        <v>0</v>
      </c>
      <c r="BH114" s="86">
        <v>0</v>
      </c>
      <c r="BI114" s="86">
        <v>0</v>
      </c>
      <c r="BJ114" s="86">
        <v>0</v>
      </c>
      <c r="BK114" s="193" t="s">
        <v>29</v>
      </c>
      <c r="BL114" s="31">
        <v>0</v>
      </c>
      <c r="BM114" s="190">
        <f>IF($E113&gt;0,ROUND(((($D113/$E113)*BL114)*((1+$B$9)^(RIGHT(BM$11,2)-1))),0),0)</f>
        <v>0</v>
      </c>
      <c r="BN114" s="86">
        <v>0</v>
      </c>
      <c r="BO114" s="86">
        <v>0</v>
      </c>
      <c r="BP114" s="86">
        <v>0</v>
      </c>
      <c r="BQ114" s="86">
        <v>0</v>
      </c>
      <c r="BR114" s="86">
        <v>0</v>
      </c>
      <c r="BS114" s="86">
        <v>0</v>
      </c>
      <c r="BT114" s="86">
        <v>0</v>
      </c>
      <c r="BU114" s="86">
        <v>0</v>
      </c>
      <c r="BV114" s="86">
        <v>0</v>
      </c>
      <c r="BW114" s="86">
        <v>0</v>
      </c>
      <c r="BX114" s="86">
        <v>0</v>
      </c>
      <c r="BY114" s="99">
        <f>SUM(I114,W114,AK114,AY114,BM114)</f>
        <v>0</v>
      </c>
      <c r="BZ114" s="12"/>
      <c r="CA114" s="108">
        <f t="shared" si="90"/>
        <v>0</v>
      </c>
      <c r="CB114" s="99">
        <f t="shared" si="91"/>
        <v>0</v>
      </c>
      <c r="CC114" s="86"/>
      <c r="CD114" s="99">
        <f t="shared" si="92"/>
        <v>0</v>
      </c>
      <c r="CE114" s="99">
        <v>0</v>
      </c>
      <c r="CF114" s="99">
        <v>0</v>
      </c>
      <c r="CG114" s="99">
        <v>0</v>
      </c>
      <c r="CH114" s="99">
        <v>0</v>
      </c>
      <c r="CI114" s="99">
        <v>0</v>
      </c>
      <c r="CJ114" s="99">
        <v>0</v>
      </c>
      <c r="CK114" s="99">
        <v>0</v>
      </c>
      <c r="CL114" s="99">
        <v>0</v>
      </c>
      <c r="CM114" s="99">
        <v>0</v>
      </c>
      <c r="CN114" s="99">
        <v>0</v>
      </c>
      <c r="CO114" s="99">
        <v>0</v>
      </c>
      <c r="CP114" s="99">
        <v>0</v>
      </c>
      <c r="CQ114" s="99">
        <v>0</v>
      </c>
      <c r="CR114" s="99">
        <v>0</v>
      </c>
      <c r="CS114" s="99">
        <v>0</v>
      </c>
      <c r="CT114" s="99">
        <v>0</v>
      </c>
      <c r="CU114" s="99">
        <v>0</v>
      </c>
      <c r="CV114" s="99">
        <v>0</v>
      </c>
      <c r="CW114" s="99">
        <v>0</v>
      </c>
      <c r="CX114" s="99">
        <v>0</v>
      </c>
      <c r="CY114" s="99">
        <v>0</v>
      </c>
      <c r="CZ114" s="99">
        <v>0</v>
      </c>
      <c r="DA114" s="99">
        <v>0</v>
      </c>
      <c r="DB114" s="99">
        <v>0</v>
      </c>
      <c r="DC114" s="99">
        <v>0</v>
      </c>
      <c r="DD114" s="99">
        <v>0</v>
      </c>
      <c r="DE114" s="99">
        <v>0</v>
      </c>
      <c r="DF114" s="99">
        <v>0</v>
      </c>
      <c r="DG114" s="99">
        <v>0</v>
      </c>
    </row>
    <row r="115" spans="1:111" hidden="1" x14ac:dyDescent="0.25">
      <c r="A115" s="196"/>
      <c r="B115" s="39"/>
      <c r="C115" s="28"/>
      <c r="D115" s="28"/>
      <c r="E115" s="28"/>
      <c r="F115" s="29"/>
      <c r="G115" s="188"/>
      <c r="H115" s="85"/>
      <c r="I115" s="189"/>
      <c r="J115" s="52"/>
      <c r="K115" s="52"/>
      <c r="L115" s="52"/>
      <c r="M115" s="52"/>
      <c r="N115" s="52"/>
      <c r="O115" s="52"/>
      <c r="P115" s="52"/>
      <c r="Q115" s="52"/>
      <c r="R115" s="52"/>
      <c r="S115" s="52"/>
      <c r="T115" s="52"/>
      <c r="U115" s="188"/>
      <c r="V115" s="85"/>
      <c r="W115" s="189"/>
      <c r="X115" s="52"/>
      <c r="Y115" s="52"/>
      <c r="Z115" s="52"/>
      <c r="AA115" s="52"/>
      <c r="AB115" s="52"/>
      <c r="AC115" s="52"/>
      <c r="AD115" s="52"/>
      <c r="AE115" s="52"/>
      <c r="AF115" s="52"/>
      <c r="AG115" s="52"/>
      <c r="AH115" s="52"/>
      <c r="AI115" s="188"/>
      <c r="AJ115" s="85"/>
      <c r="AK115" s="189"/>
      <c r="AL115" s="52"/>
      <c r="AM115" s="52"/>
      <c r="AN115" s="52"/>
      <c r="AO115" s="52"/>
      <c r="AP115" s="52"/>
      <c r="AQ115" s="52"/>
      <c r="AR115" s="52"/>
      <c r="AS115" s="52"/>
      <c r="AT115" s="52"/>
      <c r="AU115" s="52"/>
      <c r="AV115" s="52"/>
      <c r="AW115" s="188"/>
      <c r="AX115" s="85"/>
      <c r="AY115" s="189"/>
      <c r="AZ115" s="52"/>
      <c r="BA115" s="52"/>
      <c r="BB115" s="52"/>
      <c r="BC115" s="52"/>
      <c r="BD115" s="52"/>
      <c r="BE115" s="52"/>
      <c r="BF115" s="52"/>
      <c r="BG115" s="52"/>
      <c r="BH115" s="52"/>
      <c r="BI115" s="52"/>
      <c r="BJ115" s="52"/>
      <c r="BK115" s="188"/>
      <c r="BL115" s="85"/>
      <c r="BM115" s="189"/>
      <c r="BN115" s="52"/>
      <c r="BO115" s="52"/>
      <c r="BP115" s="52"/>
      <c r="BQ115" s="52"/>
      <c r="BR115" s="52"/>
      <c r="BS115" s="52"/>
      <c r="BT115" s="52"/>
      <c r="BU115" s="52"/>
      <c r="BV115" s="52"/>
      <c r="BW115" s="52"/>
      <c r="BX115" s="52"/>
      <c r="BY115" s="149"/>
      <c r="BZ115" s="12"/>
      <c r="CA115" s="118"/>
      <c r="CB115" s="152"/>
      <c r="CC115" s="52"/>
      <c r="CD115" s="99"/>
      <c r="CE115" s="99"/>
      <c r="CF115" s="99"/>
      <c r="CG115" s="99"/>
      <c r="CH115" s="99"/>
      <c r="CI115" s="99"/>
      <c r="CJ115" s="99"/>
      <c r="CK115" s="99"/>
      <c r="CL115" s="99"/>
      <c r="CM115" s="99"/>
      <c r="CN115" s="99"/>
      <c r="CO115" s="99"/>
      <c r="CP115" s="99"/>
      <c r="CQ115" s="99"/>
      <c r="CR115" s="99"/>
      <c r="CS115" s="99"/>
      <c r="CT115" s="99"/>
      <c r="CU115" s="99"/>
      <c r="CV115" s="99"/>
      <c r="CW115" s="99"/>
      <c r="CX115" s="99"/>
      <c r="CY115" s="99"/>
      <c r="CZ115" s="99"/>
      <c r="DA115" s="99"/>
      <c r="DB115" s="99"/>
      <c r="DC115" s="99"/>
      <c r="DD115" s="99"/>
      <c r="DE115" s="99"/>
      <c r="DF115" s="99"/>
      <c r="DG115" s="99"/>
    </row>
    <row r="116" spans="1:111" hidden="1" x14ac:dyDescent="0.25">
      <c r="A116" s="238" t="s">
        <v>134</v>
      </c>
      <c r="B116" s="239"/>
      <c r="C116" s="40"/>
      <c r="D116" s="86">
        <v>0</v>
      </c>
      <c r="E116" s="88"/>
      <c r="F116" s="41"/>
      <c r="G116" s="30" t="s">
        <v>28</v>
      </c>
      <c r="H116" s="31">
        <v>0</v>
      </c>
      <c r="I116" s="190">
        <f>IF($E116&gt;0,ROUND(((($D116/$E116)*H116)),0),0)</f>
        <v>0</v>
      </c>
      <c r="J116" s="86">
        <v>0</v>
      </c>
      <c r="K116" s="86">
        <v>0</v>
      </c>
      <c r="L116" s="86">
        <v>0</v>
      </c>
      <c r="M116" s="86">
        <v>0</v>
      </c>
      <c r="N116" s="86">
        <v>0</v>
      </c>
      <c r="O116" s="86">
        <v>0</v>
      </c>
      <c r="P116" s="86">
        <v>0</v>
      </c>
      <c r="Q116" s="86">
        <v>0</v>
      </c>
      <c r="R116" s="86">
        <v>0</v>
      </c>
      <c r="S116" s="86">
        <v>0</v>
      </c>
      <c r="T116" s="86">
        <v>0</v>
      </c>
      <c r="U116" s="193" t="s">
        <v>28</v>
      </c>
      <c r="V116" s="31">
        <v>0</v>
      </c>
      <c r="W116" s="190">
        <f>IF($E116&gt;0,ROUND(((($D116/$E116)*V116)*((1+$B$9)^(RIGHT(W$11,2)-1))),0),0)</f>
        <v>0</v>
      </c>
      <c r="X116" s="86">
        <v>0</v>
      </c>
      <c r="Y116" s="86">
        <v>0</v>
      </c>
      <c r="Z116" s="86">
        <v>0</v>
      </c>
      <c r="AA116" s="86">
        <v>0</v>
      </c>
      <c r="AB116" s="86">
        <v>0</v>
      </c>
      <c r="AC116" s="86">
        <v>0</v>
      </c>
      <c r="AD116" s="86">
        <v>0</v>
      </c>
      <c r="AE116" s="86">
        <v>0</v>
      </c>
      <c r="AF116" s="86">
        <v>0</v>
      </c>
      <c r="AG116" s="86">
        <v>0</v>
      </c>
      <c r="AH116" s="86">
        <v>0</v>
      </c>
      <c r="AI116" s="193" t="s">
        <v>28</v>
      </c>
      <c r="AJ116" s="31">
        <v>0</v>
      </c>
      <c r="AK116" s="190">
        <f>IF($E116&gt;0,ROUND(((($D116/$E116)*AJ116)*((1+$B$9)^(RIGHT(AK$11,2)-1))),0),0)</f>
        <v>0</v>
      </c>
      <c r="AL116" s="86">
        <v>0</v>
      </c>
      <c r="AM116" s="86">
        <v>0</v>
      </c>
      <c r="AN116" s="86">
        <v>0</v>
      </c>
      <c r="AO116" s="86">
        <v>0</v>
      </c>
      <c r="AP116" s="86">
        <v>0</v>
      </c>
      <c r="AQ116" s="86">
        <v>0</v>
      </c>
      <c r="AR116" s="86">
        <v>0</v>
      </c>
      <c r="AS116" s="86">
        <v>0</v>
      </c>
      <c r="AT116" s="86">
        <v>0</v>
      </c>
      <c r="AU116" s="86">
        <v>0</v>
      </c>
      <c r="AV116" s="86">
        <v>0</v>
      </c>
      <c r="AW116" s="193" t="s">
        <v>28</v>
      </c>
      <c r="AX116" s="31">
        <v>0</v>
      </c>
      <c r="AY116" s="190">
        <f>IF($E116&gt;0,ROUND(((($D116/$E116)*AX116)*((1+$B$9)^(RIGHT(AY$11,2)-1))),0),0)</f>
        <v>0</v>
      </c>
      <c r="AZ116" s="86">
        <v>0</v>
      </c>
      <c r="BA116" s="86">
        <v>0</v>
      </c>
      <c r="BB116" s="86">
        <v>0</v>
      </c>
      <c r="BC116" s="86">
        <v>0</v>
      </c>
      <c r="BD116" s="86">
        <v>0</v>
      </c>
      <c r="BE116" s="86">
        <v>0</v>
      </c>
      <c r="BF116" s="86">
        <v>0</v>
      </c>
      <c r="BG116" s="86">
        <v>0</v>
      </c>
      <c r="BH116" s="86">
        <v>0</v>
      </c>
      <c r="BI116" s="86">
        <v>0</v>
      </c>
      <c r="BJ116" s="86">
        <v>0</v>
      </c>
      <c r="BK116" s="193" t="s">
        <v>28</v>
      </c>
      <c r="BL116" s="31">
        <v>0</v>
      </c>
      <c r="BM116" s="190">
        <f>IF($E116&gt;0,ROUND(((($D116/$E116)*BL116)*((1+$B$9)^(RIGHT(BM$11,2)-1))),0),0)</f>
        <v>0</v>
      </c>
      <c r="BN116" s="86">
        <v>0</v>
      </c>
      <c r="BO116" s="86">
        <v>0</v>
      </c>
      <c r="BP116" s="86">
        <v>0</v>
      </c>
      <c r="BQ116" s="86">
        <v>0</v>
      </c>
      <c r="BR116" s="86">
        <v>0</v>
      </c>
      <c r="BS116" s="86">
        <v>0</v>
      </c>
      <c r="BT116" s="86">
        <v>0</v>
      </c>
      <c r="BU116" s="86">
        <v>0</v>
      </c>
      <c r="BV116" s="86">
        <v>0</v>
      </c>
      <c r="BW116" s="86">
        <v>0</v>
      </c>
      <c r="BX116" s="86">
        <v>0</v>
      </c>
      <c r="BY116" s="99">
        <f>SUM(I116,W116,AK116,AY116,BM116)</f>
        <v>0</v>
      </c>
      <c r="BZ116" s="12"/>
      <c r="CA116" s="108">
        <f t="shared" ref="CA116:CA117" si="93">SUM(J116,X116,AL116,AZ116,BN116)</f>
        <v>0</v>
      </c>
      <c r="CB116" s="99">
        <f t="shared" ref="CB116:CB117" si="94">SUM(K116:T116,Y116:AH116,AM116:AV116,BA116:BJ116,BO116:BX116)</f>
        <v>0</v>
      </c>
      <c r="CC116" s="86"/>
      <c r="CD116" s="99">
        <f t="shared" ref="CD116:CD117" si="95">BY116-SUM(CE116:DG116)</f>
        <v>0</v>
      </c>
      <c r="CE116" s="99">
        <v>0</v>
      </c>
      <c r="CF116" s="99">
        <v>0</v>
      </c>
      <c r="CG116" s="99">
        <v>0</v>
      </c>
      <c r="CH116" s="99">
        <v>0</v>
      </c>
      <c r="CI116" s="99">
        <v>0</v>
      </c>
      <c r="CJ116" s="99">
        <v>0</v>
      </c>
      <c r="CK116" s="99">
        <v>0</v>
      </c>
      <c r="CL116" s="99">
        <v>0</v>
      </c>
      <c r="CM116" s="99">
        <v>0</v>
      </c>
      <c r="CN116" s="99">
        <v>0</v>
      </c>
      <c r="CO116" s="99">
        <v>0</v>
      </c>
      <c r="CP116" s="99">
        <v>0</v>
      </c>
      <c r="CQ116" s="99">
        <v>0</v>
      </c>
      <c r="CR116" s="99">
        <v>0</v>
      </c>
      <c r="CS116" s="99">
        <v>0</v>
      </c>
      <c r="CT116" s="99">
        <v>0</v>
      </c>
      <c r="CU116" s="99">
        <v>0</v>
      </c>
      <c r="CV116" s="99">
        <v>0</v>
      </c>
      <c r="CW116" s="99">
        <v>0</v>
      </c>
      <c r="CX116" s="99">
        <v>0</v>
      </c>
      <c r="CY116" s="99">
        <v>0</v>
      </c>
      <c r="CZ116" s="99">
        <v>0</v>
      </c>
      <c r="DA116" s="99">
        <v>0</v>
      </c>
      <c r="DB116" s="99">
        <v>0</v>
      </c>
      <c r="DC116" s="99">
        <v>0</v>
      </c>
      <c r="DD116" s="99">
        <v>0</v>
      </c>
      <c r="DE116" s="99">
        <v>0</v>
      </c>
      <c r="DF116" s="99">
        <v>0</v>
      </c>
      <c r="DG116" s="99">
        <v>0</v>
      </c>
    </row>
    <row r="117" spans="1:111" hidden="1" x14ac:dyDescent="0.25">
      <c r="A117" s="107"/>
      <c r="B117" s="87"/>
      <c r="C117" s="86"/>
      <c r="D117" s="86"/>
      <c r="E117" s="88"/>
      <c r="F117" s="41"/>
      <c r="G117" s="30" t="s">
        <v>29</v>
      </c>
      <c r="H117" s="31">
        <v>0</v>
      </c>
      <c r="I117" s="190">
        <f>IF($E116&gt;0,ROUND(((($D116/$E116)*H117)),0),0)</f>
        <v>0</v>
      </c>
      <c r="J117" s="86">
        <v>0</v>
      </c>
      <c r="K117" s="86">
        <v>0</v>
      </c>
      <c r="L117" s="86">
        <v>0</v>
      </c>
      <c r="M117" s="86">
        <v>0</v>
      </c>
      <c r="N117" s="86">
        <v>0</v>
      </c>
      <c r="O117" s="86">
        <v>0</v>
      </c>
      <c r="P117" s="86">
        <v>0</v>
      </c>
      <c r="Q117" s="86">
        <v>0</v>
      </c>
      <c r="R117" s="86">
        <v>0</v>
      </c>
      <c r="S117" s="86">
        <v>0</v>
      </c>
      <c r="T117" s="86">
        <v>0</v>
      </c>
      <c r="U117" s="193" t="s">
        <v>29</v>
      </c>
      <c r="V117" s="31">
        <v>0</v>
      </c>
      <c r="W117" s="190">
        <f>IF($E116&gt;0,ROUND(((($D116/$E116)*V117)*((1+$B$9)^(RIGHT(W$11,2)-1))),0),0)</f>
        <v>0</v>
      </c>
      <c r="X117" s="86">
        <v>0</v>
      </c>
      <c r="Y117" s="86">
        <v>0</v>
      </c>
      <c r="Z117" s="86">
        <v>0</v>
      </c>
      <c r="AA117" s="86">
        <v>0</v>
      </c>
      <c r="AB117" s="86">
        <v>0</v>
      </c>
      <c r="AC117" s="86">
        <v>0</v>
      </c>
      <c r="AD117" s="86">
        <v>0</v>
      </c>
      <c r="AE117" s="86">
        <v>0</v>
      </c>
      <c r="AF117" s="86">
        <v>0</v>
      </c>
      <c r="AG117" s="86">
        <v>0</v>
      </c>
      <c r="AH117" s="86">
        <v>0</v>
      </c>
      <c r="AI117" s="193" t="s">
        <v>29</v>
      </c>
      <c r="AJ117" s="31">
        <v>0</v>
      </c>
      <c r="AK117" s="190">
        <f>IF($E116&gt;0,ROUND(((($D116/$E116)*AJ117)*((1+$B$9)^(RIGHT(AK$11,2)-1))),0),0)</f>
        <v>0</v>
      </c>
      <c r="AL117" s="86">
        <v>0</v>
      </c>
      <c r="AM117" s="86">
        <v>0</v>
      </c>
      <c r="AN117" s="86">
        <v>0</v>
      </c>
      <c r="AO117" s="86">
        <v>0</v>
      </c>
      <c r="AP117" s="86">
        <v>0</v>
      </c>
      <c r="AQ117" s="86">
        <v>0</v>
      </c>
      <c r="AR117" s="86">
        <v>0</v>
      </c>
      <c r="AS117" s="86">
        <v>0</v>
      </c>
      <c r="AT117" s="86">
        <v>0</v>
      </c>
      <c r="AU117" s="86">
        <v>0</v>
      </c>
      <c r="AV117" s="86">
        <v>0</v>
      </c>
      <c r="AW117" s="193" t="s">
        <v>29</v>
      </c>
      <c r="AX117" s="31">
        <v>0</v>
      </c>
      <c r="AY117" s="190">
        <f>IF($E116&gt;0,ROUND(((($D116/$E116)*AX117)*((1+$B$9)^(RIGHT(AY$11,2)-1))),0),0)</f>
        <v>0</v>
      </c>
      <c r="AZ117" s="86">
        <v>0</v>
      </c>
      <c r="BA117" s="86">
        <v>0</v>
      </c>
      <c r="BB117" s="86">
        <v>0</v>
      </c>
      <c r="BC117" s="86">
        <v>0</v>
      </c>
      <c r="BD117" s="86">
        <v>0</v>
      </c>
      <c r="BE117" s="86">
        <v>0</v>
      </c>
      <c r="BF117" s="86">
        <v>0</v>
      </c>
      <c r="BG117" s="86">
        <v>0</v>
      </c>
      <c r="BH117" s="86">
        <v>0</v>
      </c>
      <c r="BI117" s="86">
        <v>0</v>
      </c>
      <c r="BJ117" s="86">
        <v>0</v>
      </c>
      <c r="BK117" s="193" t="s">
        <v>29</v>
      </c>
      <c r="BL117" s="31">
        <v>0</v>
      </c>
      <c r="BM117" s="190">
        <f>IF($E116&gt;0,ROUND(((($D116/$E116)*BL117)*((1+$B$9)^(RIGHT(BM$11,2)-1))),0),0)</f>
        <v>0</v>
      </c>
      <c r="BN117" s="86">
        <v>0</v>
      </c>
      <c r="BO117" s="86">
        <v>0</v>
      </c>
      <c r="BP117" s="86">
        <v>0</v>
      </c>
      <c r="BQ117" s="86">
        <v>0</v>
      </c>
      <c r="BR117" s="86">
        <v>0</v>
      </c>
      <c r="BS117" s="86">
        <v>0</v>
      </c>
      <c r="BT117" s="86">
        <v>0</v>
      </c>
      <c r="BU117" s="86">
        <v>0</v>
      </c>
      <c r="BV117" s="86">
        <v>0</v>
      </c>
      <c r="BW117" s="86">
        <v>0</v>
      </c>
      <c r="BX117" s="86">
        <v>0</v>
      </c>
      <c r="BY117" s="99">
        <f>SUM(I117,W117,AK117,AY117,BM117)</f>
        <v>0</v>
      </c>
      <c r="BZ117" s="12"/>
      <c r="CA117" s="108">
        <f t="shared" si="93"/>
        <v>0</v>
      </c>
      <c r="CB117" s="99">
        <f t="shared" si="94"/>
        <v>0</v>
      </c>
      <c r="CC117" s="86"/>
      <c r="CD117" s="99">
        <f t="shared" si="95"/>
        <v>0</v>
      </c>
      <c r="CE117" s="99">
        <v>0</v>
      </c>
      <c r="CF117" s="99">
        <v>0</v>
      </c>
      <c r="CG117" s="99">
        <v>0</v>
      </c>
      <c r="CH117" s="99">
        <v>0</v>
      </c>
      <c r="CI117" s="99">
        <v>0</v>
      </c>
      <c r="CJ117" s="99">
        <v>0</v>
      </c>
      <c r="CK117" s="99">
        <v>0</v>
      </c>
      <c r="CL117" s="99">
        <v>0</v>
      </c>
      <c r="CM117" s="99">
        <v>0</v>
      </c>
      <c r="CN117" s="99">
        <v>0</v>
      </c>
      <c r="CO117" s="99">
        <v>0</v>
      </c>
      <c r="CP117" s="99">
        <v>0</v>
      </c>
      <c r="CQ117" s="99">
        <v>0</v>
      </c>
      <c r="CR117" s="99">
        <v>0</v>
      </c>
      <c r="CS117" s="99">
        <v>0</v>
      </c>
      <c r="CT117" s="99">
        <v>0</v>
      </c>
      <c r="CU117" s="99">
        <v>0</v>
      </c>
      <c r="CV117" s="99">
        <v>0</v>
      </c>
      <c r="CW117" s="99">
        <v>0</v>
      </c>
      <c r="CX117" s="99">
        <v>0</v>
      </c>
      <c r="CY117" s="99">
        <v>0</v>
      </c>
      <c r="CZ117" s="99">
        <v>0</v>
      </c>
      <c r="DA117" s="99">
        <v>0</v>
      </c>
      <c r="DB117" s="99">
        <v>0</v>
      </c>
      <c r="DC117" s="99">
        <v>0</v>
      </c>
      <c r="DD117" s="99">
        <v>0</v>
      </c>
      <c r="DE117" s="99">
        <v>0</v>
      </c>
      <c r="DF117" s="99">
        <v>0</v>
      </c>
      <c r="DG117" s="99">
        <v>0</v>
      </c>
    </row>
    <row r="118" spans="1:111" hidden="1" x14ac:dyDescent="0.25">
      <c r="A118" s="196"/>
      <c r="B118" s="39"/>
      <c r="C118" s="28"/>
      <c r="D118" s="28"/>
      <c r="E118" s="28"/>
      <c r="F118" s="29"/>
      <c r="G118" s="188"/>
      <c r="H118" s="85"/>
      <c r="I118" s="189"/>
      <c r="J118" s="52"/>
      <c r="K118" s="52"/>
      <c r="L118" s="52"/>
      <c r="M118" s="52"/>
      <c r="N118" s="52"/>
      <c r="O118" s="52"/>
      <c r="P118" s="52"/>
      <c r="Q118" s="52"/>
      <c r="R118" s="52"/>
      <c r="S118" s="52"/>
      <c r="T118" s="52"/>
      <c r="U118" s="188"/>
      <c r="V118" s="85"/>
      <c r="W118" s="189"/>
      <c r="X118" s="52"/>
      <c r="Y118" s="52"/>
      <c r="Z118" s="52"/>
      <c r="AA118" s="52"/>
      <c r="AB118" s="52"/>
      <c r="AC118" s="52"/>
      <c r="AD118" s="52"/>
      <c r="AE118" s="52"/>
      <c r="AF118" s="52"/>
      <c r="AG118" s="52"/>
      <c r="AH118" s="52"/>
      <c r="AI118" s="188"/>
      <c r="AJ118" s="85"/>
      <c r="AK118" s="189"/>
      <c r="AL118" s="52"/>
      <c r="AM118" s="52"/>
      <c r="AN118" s="52"/>
      <c r="AO118" s="52"/>
      <c r="AP118" s="52"/>
      <c r="AQ118" s="52"/>
      <c r="AR118" s="52"/>
      <c r="AS118" s="52"/>
      <c r="AT118" s="52"/>
      <c r="AU118" s="52"/>
      <c r="AV118" s="52"/>
      <c r="AW118" s="188"/>
      <c r="AX118" s="85"/>
      <c r="AY118" s="189"/>
      <c r="AZ118" s="52"/>
      <c r="BA118" s="52"/>
      <c r="BB118" s="52"/>
      <c r="BC118" s="52"/>
      <c r="BD118" s="52"/>
      <c r="BE118" s="52"/>
      <c r="BF118" s="52"/>
      <c r="BG118" s="52"/>
      <c r="BH118" s="52"/>
      <c r="BI118" s="52"/>
      <c r="BJ118" s="52"/>
      <c r="BK118" s="188"/>
      <c r="BL118" s="85"/>
      <c r="BM118" s="189"/>
      <c r="BN118" s="52"/>
      <c r="BO118" s="52"/>
      <c r="BP118" s="52"/>
      <c r="BQ118" s="52"/>
      <c r="BR118" s="52"/>
      <c r="BS118" s="52"/>
      <c r="BT118" s="52"/>
      <c r="BU118" s="52"/>
      <c r="BV118" s="52"/>
      <c r="BW118" s="52"/>
      <c r="BX118" s="52"/>
      <c r="BY118" s="149"/>
      <c r="BZ118" s="12"/>
      <c r="CA118" s="118"/>
      <c r="CB118" s="152"/>
      <c r="CC118" s="52"/>
      <c r="CD118" s="99"/>
      <c r="CE118" s="99"/>
      <c r="CF118" s="99"/>
      <c r="CG118" s="99"/>
      <c r="CH118" s="99"/>
      <c r="CI118" s="99"/>
      <c r="CJ118" s="99"/>
      <c r="CK118" s="99"/>
      <c r="CL118" s="99"/>
      <c r="CM118" s="99"/>
      <c r="CN118" s="99"/>
      <c r="CO118" s="99"/>
      <c r="CP118" s="99"/>
      <c r="CQ118" s="99"/>
      <c r="CR118" s="99"/>
      <c r="CS118" s="99"/>
      <c r="CT118" s="99"/>
      <c r="CU118" s="99"/>
      <c r="CV118" s="99"/>
      <c r="CW118" s="99"/>
      <c r="CX118" s="99"/>
      <c r="CY118" s="99"/>
      <c r="CZ118" s="99"/>
      <c r="DA118" s="99"/>
      <c r="DB118" s="99"/>
      <c r="DC118" s="99"/>
      <c r="DD118" s="99"/>
      <c r="DE118" s="99"/>
      <c r="DF118" s="99"/>
      <c r="DG118" s="99"/>
    </row>
    <row r="119" spans="1:111" hidden="1" x14ac:dyDescent="0.25">
      <c r="A119" s="238" t="s">
        <v>134</v>
      </c>
      <c r="B119" s="239"/>
      <c r="C119" s="40"/>
      <c r="D119" s="86">
        <v>0</v>
      </c>
      <c r="E119" s="88"/>
      <c r="F119" s="41"/>
      <c r="G119" s="30" t="s">
        <v>28</v>
      </c>
      <c r="H119" s="31">
        <v>0</v>
      </c>
      <c r="I119" s="190">
        <f>IF($E119&gt;0,ROUND(((($D119/$E119)*H119)),0),0)</f>
        <v>0</v>
      </c>
      <c r="J119" s="86">
        <v>0</v>
      </c>
      <c r="K119" s="86">
        <v>0</v>
      </c>
      <c r="L119" s="86">
        <v>0</v>
      </c>
      <c r="M119" s="86">
        <v>0</v>
      </c>
      <c r="N119" s="86">
        <v>0</v>
      </c>
      <c r="O119" s="86">
        <v>0</v>
      </c>
      <c r="P119" s="86">
        <v>0</v>
      </c>
      <c r="Q119" s="86">
        <v>0</v>
      </c>
      <c r="R119" s="86">
        <v>0</v>
      </c>
      <c r="S119" s="86">
        <v>0</v>
      </c>
      <c r="T119" s="86">
        <v>0</v>
      </c>
      <c r="U119" s="193" t="s">
        <v>28</v>
      </c>
      <c r="V119" s="31">
        <v>0</v>
      </c>
      <c r="W119" s="190">
        <f>IF($E119&gt;0,ROUND(((($D119/$E119)*V119)*((1+$B$9)^(RIGHT(W$11,2)-1))),0),0)</f>
        <v>0</v>
      </c>
      <c r="X119" s="86">
        <v>0</v>
      </c>
      <c r="Y119" s="86">
        <v>0</v>
      </c>
      <c r="Z119" s="86">
        <v>0</v>
      </c>
      <c r="AA119" s="86">
        <v>0</v>
      </c>
      <c r="AB119" s="86">
        <v>0</v>
      </c>
      <c r="AC119" s="86">
        <v>0</v>
      </c>
      <c r="AD119" s="86">
        <v>0</v>
      </c>
      <c r="AE119" s="86">
        <v>0</v>
      </c>
      <c r="AF119" s="86">
        <v>0</v>
      </c>
      <c r="AG119" s="86">
        <v>0</v>
      </c>
      <c r="AH119" s="86">
        <v>0</v>
      </c>
      <c r="AI119" s="193" t="s">
        <v>28</v>
      </c>
      <c r="AJ119" s="31">
        <v>0</v>
      </c>
      <c r="AK119" s="190">
        <f>IF($E119&gt;0,ROUND(((($D119/$E119)*AJ119)*((1+$B$9)^(RIGHT(AK$11,2)-1))),0),0)</f>
        <v>0</v>
      </c>
      <c r="AL119" s="86">
        <v>0</v>
      </c>
      <c r="AM119" s="86">
        <v>0</v>
      </c>
      <c r="AN119" s="86">
        <v>0</v>
      </c>
      <c r="AO119" s="86">
        <v>0</v>
      </c>
      <c r="AP119" s="86">
        <v>0</v>
      </c>
      <c r="AQ119" s="86">
        <v>0</v>
      </c>
      <c r="AR119" s="86">
        <v>0</v>
      </c>
      <c r="AS119" s="86">
        <v>0</v>
      </c>
      <c r="AT119" s="86">
        <v>0</v>
      </c>
      <c r="AU119" s="86">
        <v>0</v>
      </c>
      <c r="AV119" s="86">
        <v>0</v>
      </c>
      <c r="AW119" s="193" t="s">
        <v>28</v>
      </c>
      <c r="AX119" s="31">
        <v>0</v>
      </c>
      <c r="AY119" s="190">
        <f>IF($E119&gt;0,ROUND(((($D119/$E119)*AX119)*((1+$B$9)^(RIGHT(AY$11,2)-1))),0),0)</f>
        <v>0</v>
      </c>
      <c r="AZ119" s="86">
        <v>0</v>
      </c>
      <c r="BA119" s="86">
        <v>0</v>
      </c>
      <c r="BB119" s="86">
        <v>0</v>
      </c>
      <c r="BC119" s="86">
        <v>0</v>
      </c>
      <c r="BD119" s="86">
        <v>0</v>
      </c>
      <c r="BE119" s="86">
        <v>0</v>
      </c>
      <c r="BF119" s="86">
        <v>0</v>
      </c>
      <c r="BG119" s="86">
        <v>0</v>
      </c>
      <c r="BH119" s="86">
        <v>0</v>
      </c>
      <c r="BI119" s="86">
        <v>0</v>
      </c>
      <c r="BJ119" s="86">
        <v>0</v>
      </c>
      <c r="BK119" s="193" t="s">
        <v>28</v>
      </c>
      <c r="BL119" s="31">
        <v>0</v>
      </c>
      <c r="BM119" s="190">
        <f>IF($E119&gt;0,ROUND(((($D119/$E119)*BL119)*((1+$B$9)^(RIGHT(BM$11,2)-1))),0),0)</f>
        <v>0</v>
      </c>
      <c r="BN119" s="86">
        <v>0</v>
      </c>
      <c r="BO119" s="86">
        <v>0</v>
      </c>
      <c r="BP119" s="86">
        <v>0</v>
      </c>
      <c r="BQ119" s="86">
        <v>0</v>
      </c>
      <c r="BR119" s="86">
        <v>0</v>
      </c>
      <c r="BS119" s="86">
        <v>0</v>
      </c>
      <c r="BT119" s="86">
        <v>0</v>
      </c>
      <c r="BU119" s="86">
        <v>0</v>
      </c>
      <c r="BV119" s="86">
        <v>0</v>
      </c>
      <c r="BW119" s="86">
        <v>0</v>
      </c>
      <c r="BX119" s="86">
        <v>0</v>
      </c>
      <c r="BY119" s="99">
        <f>SUM(I119,W119,AK119,AY119,BM119)</f>
        <v>0</v>
      </c>
      <c r="BZ119" s="12"/>
      <c r="CA119" s="108">
        <f t="shared" ref="CA119:CA120" si="96">SUM(J119,X119,AL119,AZ119,BN119)</f>
        <v>0</v>
      </c>
      <c r="CB119" s="99">
        <f t="shared" ref="CB119:CB120" si="97">SUM(K119:T119,Y119:AH119,AM119:AV119,BA119:BJ119,BO119:BX119)</f>
        <v>0</v>
      </c>
      <c r="CC119" s="86"/>
      <c r="CD119" s="99">
        <f t="shared" ref="CD119:CD120" si="98">BY119-SUM(CE119:DG119)</f>
        <v>0</v>
      </c>
      <c r="CE119" s="99">
        <v>0</v>
      </c>
      <c r="CF119" s="99">
        <v>0</v>
      </c>
      <c r="CG119" s="99">
        <v>0</v>
      </c>
      <c r="CH119" s="99">
        <v>0</v>
      </c>
      <c r="CI119" s="99">
        <v>0</v>
      </c>
      <c r="CJ119" s="99">
        <v>0</v>
      </c>
      <c r="CK119" s="99">
        <v>0</v>
      </c>
      <c r="CL119" s="99">
        <v>0</v>
      </c>
      <c r="CM119" s="99">
        <v>0</v>
      </c>
      <c r="CN119" s="99">
        <v>0</v>
      </c>
      <c r="CO119" s="99">
        <v>0</v>
      </c>
      <c r="CP119" s="99">
        <v>0</v>
      </c>
      <c r="CQ119" s="99">
        <v>0</v>
      </c>
      <c r="CR119" s="99">
        <v>0</v>
      </c>
      <c r="CS119" s="99">
        <v>0</v>
      </c>
      <c r="CT119" s="99">
        <v>0</v>
      </c>
      <c r="CU119" s="99">
        <v>0</v>
      </c>
      <c r="CV119" s="99">
        <v>0</v>
      </c>
      <c r="CW119" s="99">
        <v>0</v>
      </c>
      <c r="CX119" s="99">
        <v>0</v>
      </c>
      <c r="CY119" s="99">
        <v>0</v>
      </c>
      <c r="CZ119" s="99">
        <v>0</v>
      </c>
      <c r="DA119" s="99">
        <v>0</v>
      </c>
      <c r="DB119" s="99">
        <v>0</v>
      </c>
      <c r="DC119" s="99">
        <v>0</v>
      </c>
      <c r="DD119" s="99">
        <v>0</v>
      </c>
      <c r="DE119" s="99">
        <v>0</v>
      </c>
      <c r="DF119" s="99">
        <v>0</v>
      </c>
      <c r="DG119" s="99">
        <v>0</v>
      </c>
    </row>
    <row r="120" spans="1:111" hidden="1" x14ac:dyDescent="0.25">
      <c r="A120" s="107"/>
      <c r="B120" s="87"/>
      <c r="C120" s="86"/>
      <c r="D120" s="86"/>
      <c r="E120" s="88"/>
      <c r="F120" s="41"/>
      <c r="G120" s="30" t="s">
        <v>29</v>
      </c>
      <c r="H120" s="31">
        <v>0</v>
      </c>
      <c r="I120" s="190">
        <f>IF($E119&gt;0,ROUND(((($D119/$E119)*H120)),0),0)</f>
        <v>0</v>
      </c>
      <c r="J120" s="86">
        <v>0</v>
      </c>
      <c r="K120" s="86">
        <v>0</v>
      </c>
      <c r="L120" s="86">
        <v>0</v>
      </c>
      <c r="M120" s="86">
        <v>0</v>
      </c>
      <c r="N120" s="86">
        <v>0</v>
      </c>
      <c r="O120" s="86">
        <v>0</v>
      </c>
      <c r="P120" s="86">
        <v>0</v>
      </c>
      <c r="Q120" s="86">
        <v>0</v>
      </c>
      <c r="R120" s="86">
        <v>0</v>
      </c>
      <c r="S120" s="86">
        <v>0</v>
      </c>
      <c r="T120" s="86">
        <v>0</v>
      </c>
      <c r="U120" s="193" t="s">
        <v>29</v>
      </c>
      <c r="V120" s="31">
        <v>0</v>
      </c>
      <c r="W120" s="190">
        <f>IF($E119&gt;0,ROUND(((($D119/$E119)*V120)*((1+$B$9)^(RIGHT(W$11,2)-1))),0),0)</f>
        <v>0</v>
      </c>
      <c r="X120" s="86">
        <v>0</v>
      </c>
      <c r="Y120" s="86">
        <v>0</v>
      </c>
      <c r="Z120" s="86">
        <v>0</v>
      </c>
      <c r="AA120" s="86">
        <v>0</v>
      </c>
      <c r="AB120" s="86">
        <v>0</v>
      </c>
      <c r="AC120" s="86">
        <v>0</v>
      </c>
      <c r="AD120" s="86">
        <v>0</v>
      </c>
      <c r="AE120" s="86">
        <v>0</v>
      </c>
      <c r="AF120" s="86">
        <v>0</v>
      </c>
      <c r="AG120" s="86">
        <v>0</v>
      </c>
      <c r="AH120" s="86">
        <v>0</v>
      </c>
      <c r="AI120" s="193" t="s">
        <v>29</v>
      </c>
      <c r="AJ120" s="31">
        <v>0</v>
      </c>
      <c r="AK120" s="190">
        <f>IF($E119&gt;0,ROUND(((($D119/$E119)*AJ120)*((1+$B$9)^(RIGHT(AK$11,2)-1))),0),0)</f>
        <v>0</v>
      </c>
      <c r="AL120" s="86">
        <v>0</v>
      </c>
      <c r="AM120" s="86">
        <v>0</v>
      </c>
      <c r="AN120" s="86">
        <v>0</v>
      </c>
      <c r="AO120" s="86">
        <v>0</v>
      </c>
      <c r="AP120" s="86">
        <v>0</v>
      </c>
      <c r="AQ120" s="86">
        <v>0</v>
      </c>
      <c r="AR120" s="86">
        <v>0</v>
      </c>
      <c r="AS120" s="86">
        <v>0</v>
      </c>
      <c r="AT120" s="86">
        <v>0</v>
      </c>
      <c r="AU120" s="86">
        <v>0</v>
      </c>
      <c r="AV120" s="86">
        <v>0</v>
      </c>
      <c r="AW120" s="193" t="s">
        <v>29</v>
      </c>
      <c r="AX120" s="31">
        <v>0</v>
      </c>
      <c r="AY120" s="190">
        <f>IF($E119&gt;0,ROUND(((($D119/$E119)*AX120)*((1+$B$9)^(RIGHT(AY$11,2)-1))),0),0)</f>
        <v>0</v>
      </c>
      <c r="AZ120" s="86">
        <v>0</v>
      </c>
      <c r="BA120" s="86">
        <v>0</v>
      </c>
      <c r="BB120" s="86">
        <v>0</v>
      </c>
      <c r="BC120" s="86">
        <v>0</v>
      </c>
      <c r="BD120" s="86">
        <v>0</v>
      </c>
      <c r="BE120" s="86">
        <v>0</v>
      </c>
      <c r="BF120" s="86">
        <v>0</v>
      </c>
      <c r="BG120" s="86">
        <v>0</v>
      </c>
      <c r="BH120" s="86">
        <v>0</v>
      </c>
      <c r="BI120" s="86">
        <v>0</v>
      </c>
      <c r="BJ120" s="86">
        <v>0</v>
      </c>
      <c r="BK120" s="193" t="s">
        <v>29</v>
      </c>
      <c r="BL120" s="31">
        <v>0</v>
      </c>
      <c r="BM120" s="190">
        <f>IF($E119&gt;0,ROUND(((($D119/$E119)*BL120)*((1+$B$9)^(RIGHT(BM$11,2)-1))),0),0)</f>
        <v>0</v>
      </c>
      <c r="BN120" s="86">
        <v>0</v>
      </c>
      <c r="BO120" s="86">
        <v>0</v>
      </c>
      <c r="BP120" s="86">
        <v>0</v>
      </c>
      <c r="BQ120" s="86">
        <v>0</v>
      </c>
      <c r="BR120" s="86">
        <v>0</v>
      </c>
      <c r="BS120" s="86">
        <v>0</v>
      </c>
      <c r="BT120" s="86">
        <v>0</v>
      </c>
      <c r="BU120" s="86">
        <v>0</v>
      </c>
      <c r="BV120" s="86">
        <v>0</v>
      </c>
      <c r="BW120" s="86">
        <v>0</v>
      </c>
      <c r="BX120" s="86">
        <v>0</v>
      </c>
      <c r="BY120" s="99">
        <f>SUM(I120,W120,AK120,AY120,BM120)</f>
        <v>0</v>
      </c>
      <c r="BZ120" s="12"/>
      <c r="CA120" s="108">
        <f t="shared" si="96"/>
        <v>0</v>
      </c>
      <c r="CB120" s="99">
        <f t="shared" si="97"/>
        <v>0</v>
      </c>
      <c r="CC120" s="86"/>
      <c r="CD120" s="99">
        <f t="shared" si="98"/>
        <v>0</v>
      </c>
      <c r="CE120" s="99">
        <v>0</v>
      </c>
      <c r="CF120" s="99">
        <v>0</v>
      </c>
      <c r="CG120" s="99">
        <v>0</v>
      </c>
      <c r="CH120" s="99">
        <v>0</v>
      </c>
      <c r="CI120" s="99">
        <v>0</v>
      </c>
      <c r="CJ120" s="99">
        <v>0</v>
      </c>
      <c r="CK120" s="99">
        <v>0</v>
      </c>
      <c r="CL120" s="99">
        <v>0</v>
      </c>
      <c r="CM120" s="99">
        <v>0</v>
      </c>
      <c r="CN120" s="99">
        <v>0</v>
      </c>
      <c r="CO120" s="99">
        <v>0</v>
      </c>
      <c r="CP120" s="99">
        <v>0</v>
      </c>
      <c r="CQ120" s="99">
        <v>0</v>
      </c>
      <c r="CR120" s="99">
        <v>0</v>
      </c>
      <c r="CS120" s="99">
        <v>0</v>
      </c>
      <c r="CT120" s="99">
        <v>0</v>
      </c>
      <c r="CU120" s="99">
        <v>0</v>
      </c>
      <c r="CV120" s="99">
        <v>0</v>
      </c>
      <c r="CW120" s="99">
        <v>0</v>
      </c>
      <c r="CX120" s="99">
        <v>0</v>
      </c>
      <c r="CY120" s="99">
        <v>0</v>
      </c>
      <c r="CZ120" s="99">
        <v>0</v>
      </c>
      <c r="DA120" s="99">
        <v>0</v>
      </c>
      <c r="DB120" s="99">
        <v>0</v>
      </c>
      <c r="DC120" s="99">
        <v>0</v>
      </c>
      <c r="DD120" s="99">
        <v>0</v>
      </c>
      <c r="DE120" s="99">
        <v>0</v>
      </c>
      <c r="DF120" s="99">
        <v>0</v>
      </c>
      <c r="DG120" s="99">
        <v>0</v>
      </c>
    </row>
    <row r="121" spans="1:111" hidden="1" x14ac:dyDescent="0.25">
      <c r="A121" s="196"/>
      <c r="B121" s="39"/>
      <c r="C121" s="28"/>
      <c r="D121" s="28"/>
      <c r="E121" s="28"/>
      <c r="F121" s="29"/>
      <c r="G121" s="188"/>
      <c r="H121" s="85"/>
      <c r="I121" s="189"/>
      <c r="J121" s="52"/>
      <c r="K121" s="52"/>
      <c r="L121" s="52"/>
      <c r="M121" s="52"/>
      <c r="N121" s="52"/>
      <c r="O121" s="52"/>
      <c r="P121" s="52"/>
      <c r="Q121" s="52"/>
      <c r="R121" s="52"/>
      <c r="S121" s="52"/>
      <c r="T121" s="52"/>
      <c r="U121" s="188"/>
      <c r="V121" s="85"/>
      <c r="W121" s="189"/>
      <c r="X121" s="52"/>
      <c r="Y121" s="52"/>
      <c r="Z121" s="52"/>
      <c r="AA121" s="52"/>
      <c r="AB121" s="52"/>
      <c r="AC121" s="52"/>
      <c r="AD121" s="52"/>
      <c r="AE121" s="52"/>
      <c r="AF121" s="52"/>
      <c r="AG121" s="52"/>
      <c r="AH121" s="52"/>
      <c r="AI121" s="188"/>
      <c r="AJ121" s="85"/>
      <c r="AK121" s="189"/>
      <c r="AL121" s="52"/>
      <c r="AM121" s="52"/>
      <c r="AN121" s="52"/>
      <c r="AO121" s="52"/>
      <c r="AP121" s="52"/>
      <c r="AQ121" s="52"/>
      <c r="AR121" s="52"/>
      <c r="AS121" s="52"/>
      <c r="AT121" s="52"/>
      <c r="AU121" s="52"/>
      <c r="AV121" s="52"/>
      <c r="AW121" s="188"/>
      <c r="AX121" s="85"/>
      <c r="AY121" s="189"/>
      <c r="AZ121" s="52"/>
      <c r="BA121" s="52"/>
      <c r="BB121" s="52"/>
      <c r="BC121" s="52"/>
      <c r="BD121" s="52"/>
      <c r="BE121" s="52"/>
      <c r="BF121" s="52"/>
      <c r="BG121" s="52"/>
      <c r="BH121" s="52"/>
      <c r="BI121" s="52"/>
      <c r="BJ121" s="52"/>
      <c r="BK121" s="188"/>
      <c r="BL121" s="85"/>
      <c r="BM121" s="189"/>
      <c r="BN121" s="52"/>
      <c r="BO121" s="52"/>
      <c r="BP121" s="52"/>
      <c r="BQ121" s="52"/>
      <c r="BR121" s="52"/>
      <c r="BS121" s="52"/>
      <c r="BT121" s="52"/>
      <c r="BU121" s="52"/>
      <c r="BV121" s="52"/>
      <c r="BW121" s="52"/>
      <c r="BX121" s="52"/>
      <c r="BY121" s="149"/>
      <c r="BZ121" s="12"/>
      <c r="CA121" s="118"/>
      <c r="CB121" s="152"/>
      <c r="CC121" s="52"/>
      <c r="CD121" s="99"/>
      <c r="CE121" s="99"/>
      <c r="CF121" s="99"/>
      <c r="CG121" s="99"/>
      <c r="CH121" s="99"/>
      <c r="CI121" s="99"/>
      <c r="CJ121" s="99"/>
      <c r="CK121" s="99"/>
      <c r="CL121" s="99"/>
      <c r="CM121" s="99"/>
      <c r="CN121" s="99"/>
      <c r="CO121" s="99"/>
      <c r="CP121" s="99"/>
      <c r="CQ121" s="99"/>
      <c r="CR121" s="99"/>
      <c r="CS121" s="99"/>
      <c r="CT121" s="99"/>
      <c r="CU121" s="99"/>
      <c r="CV121" s="99"/>
      <c r="CW121" s="99"/>
      <c r="CX121" s="99"/>
      <c r="CY121" s="99"/>
      <c r="CZ121" s="99"/>
      <c r="DA121" s="99"/>
      <c r="DB121" s="99"/>
      <c r="DC121" s="99"/>
      <c r="DD121" s="99"/>
      <c r="DE121" s="99"/>
      <c r="DF121" s="99"/>
      <c r="DG121" s="99"/>
    </row>
    <row r="122" spans="1:111" hidden="1" x14ac:dyDescent="0.25">
      <c r="A122" s="238" t="s">
        <v>58</v>
      </c>
      <c r="B122" s="239"/>
      <c r="C122" s="146"/>
      <c r="D122" s="86">
        <v>0</v>
      </c>
      <c r="E122" s="88"/>
      <c r="F122" s="41"/>
      <c r="G122" s="30" t="s">
        <v>28</v>
      </c>
      <c r="H122" s="31">
        <v>0</v>
      </c>
      <c r="I122" s="190">
        <f>IF($E122&gt;0,ROUND(((($D122/$E122)*H122)),0),0)</f>
        <v>0</v>
      </c>
      <c r="J122" s="86">
        <v>0</v>
      </c>
      <c r="K122" s="86">
        <v>0</v>
      </c>
      <c r="L122" s="86">
        <v>0</v>
      </c>
      <c r="M122" s="86">
        <v>0</v>
      </c>
      <c r="N122" s="86">
        <v>0</v>
      </c>
      <c r="O122" s="86">
        <v>0</v>
      </c>
      <c r="P122" s="86">
        <v>0</v>
      </c>
      <c r="Q122" s="86">
        <v>0</v>
      </c>
      <c r="R122" s="86">
        <v>0</v>
      </c>
      <c r="S122" s="86">
        <v>0</v>
      </c>
      <c r="T122" s="86">
        <v>0</v>
      </c>
      <c r="U122" s="193" t="s">
        <v>28</v>
      </c>
      <c r="V122" s="31">
        <v>0</v>
      </c>
      <c r="W122" s="190">
        <f>IF($E122&gt;0,ROUND(((($D122/$E122)*V122)*((1+$B$9)^(RIGHT(W$11,2)-1))),0),0)</f>
        <v>0</v>
      </c>
      <c r="X122" s="86">
        <v>0</v>
      </c>
      <c r="Y122" s="86">
        <v>0</v>
      </c>
      <c r="Z122" s="86">
        <v>0</v>
      </c>
      <c r="AA122" s="86">
        <v>0</v>
      </c>
      <c r="AB122" s="86">
        <v>0</v>
      </c>
      <c r="AC122" s="86">
        <v>0</v>
      </c>
      <c r="AD122" s="86">
        <v>0</v>
      </c>
      <c r="AE122" s="86">
        <v>0</v>
      </c>
      <c r="AF122" s="86">
        <v>0</v>
      </c>
      <c r="AG122" s="86">
        <v>0</v>
      </c>
      <c r="AH122" s="86">
        <v>0</v>
      </c>
      <c r="AI122" s="193" t="s">
        <v>28</v>
      </c>
      <c r="AJ122" s="31">
        <v>0</v>
      </c>
      <c r="AK122" s="190">
        <f>IF($E122&gt;0,ROUND(((($D122/$E122)*AJ122)*((1+$B$9)^(RIGHT(AK$11,2)-1))),0),0)</f>
        <v>0</v>
      </c>
      <c r="AL122" s="86">
        <v>0</v>
      </c>
      <c r="AM122" s="86">
        <v>0</v>
      </c>
      <c r="AN122" s="86">
        <v>0</v>
      </c>
      <c r="AO122" s="86">
        <v>0</v>
      </c>
      <c r="AP122" s="86">
        <v>0</v>
      </c>
      <c r="AQ122" s="86">
        <v>0</v>
      </c>
      <c r="AR122" s="86">
        <v>0</v>
      </c>
      <c r="AS122" s="86">
        <v>0</v>
      </c>
      <c r="AT122" s="86">
        <v>0</v>
      </c>
      <c r="AU122" s="86">
        <v>0</v>
      </c>
      <c r="AV122" s="86">
        <v>0</v>
      </c>
      <c r="AW122" s="193" t="s">
        <v>28</v>
      </c>
      <c r="AX122" s="31">
        <v>0</v>
      </c>
      <c r="AY122" s="190">
        <f>IF($E122&gt;0,ROUND(((($D122/$E122)*AX122)*((1+$B$9)^(RIGHT(AY$11,2)-1))),0),0)</f>
        <v>0</v>
      </c>
      <c r="AZ122" s="86">
        <v>0</v>
      </c>
      <c r="BA122" s="86">
        <v>0</v>
      </c>
      <c r="BB122" s="86">
        <v>0</v>
      </c>
      <c r="BC122" s="86">
        <v>0</v>
      </c>
      <c r="BD122" s="86">
        <v>0</v>
      </c>
      <c r="BE122" s="86">
        <v>0</v>
      </c>
      <c r="BF122" s="86">
        <v>0</v>
      </c>
      <c r="BG122" s="86">
        <v>0</v>
      </c>
      <c r="BH122" s="86">
        <v>0</v>
      </c>
      <c r="BI122" s="86">
        <v>0</v>
      </c>
      <c r="BJ122" s="86">
        <v>0</v>
      </c>
      <c r="BK122" s="193" t="s">
        <v>28</v>
      </c>
      <c r="BL122" s="31">
        <v>0</v>
      </c>
      <c r="BM122" s="190">
        <f>IF($E122&gt;0,ROUND(((($D122/$E122)*BL122)*((1+$B$9)^(RIGHT(BM$11,2)-1))),0),0)</f>
        <v>0</v>
      </c>
      <c r="BN122" s="86">
        <v>0</v>
      </c>
      <c r="BO122" s="86">
        <v>0</v>
      </c>
      <c r="BP122" s="86">
        <v>0</v>
      </c>
      <c r="BQ122" s="86">
        <v>0</v>
      </c>
      <c r="BR122" s="86">
        <v>0</v>
      </c>
      <c r="BS122" s="86">
        <v>0</v>
      </c>
      <c r="BT122" s="86">
        <v>0</v>
      </c>
      <c r="BU122" s="86">
        <v>0</v>
      </c>
      <c r="BV122" s="86">
        <v>0</v>
      </c>
      <c r="BW122" s="86">
        <v>0</v>
      </c>
      <c r="BX122" s="86">
        <v>0</v>
      </c>
      <c r="BY122" s="99">
        <f>SUM(I122,W122,AK122,AY122,BM122)</f>
        <v>0</v>
      </c>
      <c r="BZ122" s="12"/>
      <c r="CA122" s="108">
        <f t="shared" ref="CA122:CA123" si="99">SUM(J122,X122,AL122,AZ122,BN122)</f>
        <v>0</v>
      </c>
      <c r="CB122" s="99">
        <f t="shared" ref="CB122:CB123" si="100">SUM(K122:T122,Y122:AH122,AM122:AV122,BA122:BJ122,BO122:BX122)</f>
        <v>0</v>
      </c>
      <c r="CC122" s="86"/>
      <c r="CD122" s="99">
        <f t="shared" ref="CD122:CD123" si="101">BY122-SUM(CE122:DG122)</f>
        <v>0</v>
      </c>
      <c r="CE122" s="99">
        <v>0</v>
      </c>
      <c r="CF122" s="99">
        <v>0</v>
      </c>
      <c r="CG122" s="99">
        <v>0</v>
      </c>
      <c r="CH122" s="99">
        <v>0</v>
      </c>
      <c r="CI122" s="99">
        <v>0</v>
      </c>
      <c r="CJ122" s="99">
        <v>0</v>
      </c>
      <c r="CK122" s="99">
        <v>0</v>
      </c>
      <c r="CL122" s="99">
        <v>0</v>
      </c>
      <c r="CM122" s="99">
        <v>0</v>
      </c>
      <c r="CN122" s="99">
        <v>0</v>
      </c>
      <c r="CO122" s="99">
        <v>0</v>
      </c>
      <c r="CP122" s="99">
        <v>0</v>
      </c>
      <c r="CQ122" s="99">
        <v>0</v>
      </c>
      <c r="CR122" s="99">
        <v>0</v>
      </c>
      <c r="CS122" s="99">
        <v>0</v>
      </c>
      <c r="CT122" s="99">
        <v>0</v>
      </c>
      <c r="CU122" s="99">
        <v>0</v>
      </c>
      <c r="CV122" s="99">
        <v>0</v>
      </c>
      <c r="CW122" s="99">
        <v>0</v>
      </c>
      <c r="CX122" s="99">
        <v>0</v>
      </c>
      <c r="CY122" s="99">
        <v>0</v>
      </c>
      <c r="CZ122" s="99">
        <v>0</v>
      </c>
      <c r="DA122" s="99">
        <v>0</v>
      </c>
      <c r="DB122" s="99">
        <v>0</v>
      </c>
      <c r="DC122" s="99">
        <v>0</v>
      </c>
      <c r="DD122" s="99">
        <v>0</v>
      </c>
      <c r="DE122" s="99">
        <v>0</v>
      </c>
      <c r="DF122" s="99">
        <v>0</v>
      </c>
      <c r="DG122" s="99">
        <v>0</v>
      </c>
    </row>
    <row r="123" spans="1:111" hidden="1" x14ac:dyDescent="0.25">
      <c r="A123" s="107"/>
      <c r="B123" s="87"/>
      <c r="C123" s="88"/>
      <c r="D123" s="86"/>
      <c r="E123" s="88"/>
      <c r="F123" s="41"/>
      <c r="G123" s="30" t="s">
        <v>29</v>
      </c>
      <c r="H123" s="31">
        <v>0</v>
      </c>
      <c r="I123" s="190">
        <f>IF($E122&gt;0,ROUND(((($D122/$E122)*H123)),0),0)</f>
        <v>0</v>
      </c>
      <c r="J123" s="86">
        <v>0</v>
      </c>
      <c r="K123" s="86">
        <v>0</v>
      </c>
      <c r="L123" s="86">
        <v>0</v>
      </c>
      <c r="M123" s="86">
        <v>0</v>
      </c>
      <c r="N123" s="86">
        <v>0</v>
      </c>
      <c r="O123" s="86">
        <v>0</v>
      </c>
      <c r="P123" s="86">
        <v>0</v>
      </c>
      <c r="Q123" s="86">
        <v>0</v>
      </c>
      <c r="R123" s="86">
        <v>0</v>
      </c>
      <c r="S123" s="86">
        <v>0</v>
      </c>
      <c r="T123" s="86">
        <v>0</v>
      </c>
      <c r="U123" s="193" t="s">
        <v>29</v>
      </c>
      <c r="V123" s="31">
        <v>0</v>
      </c>
      <c r="W123" s="190">
        <f>IF($E122&gt;0,ROUND(((($D122/$E122)*V123)*((1+$B$9)^(RIGHT(W$11,2)-1))),0),0)</f>
        <v>0</v>
      </c>
      <c r="X123" s="86">
        <v>0</v>
      </c>
      <c r="Y123" s="86">
        <v>0</v>
      </c>
      <c r="Z123" s="86">
        <v>0</v>
      </c>
      <c r="AA123" s="86">
        <v>0</v>
      </c>
      <c r="AB123" s="86">
        <v>0</v>
      </c>
      <c r="AC123" s="86">
        <v>0</v>
      </c>
      <c r="AD123" s="86">
        <v>0</v>
      </c>
      <c r="AE123" s="86">
        <v>0</v>
      </c>
      <c r="AF123" s="86">
        <v>0</v>
      </c>
      <c r="AG123" s="86">
        <v>0</v>
      </c>
      <c r="AH123" s="86">
        <v>0</v>
      </c>
      <c r="AI123" s="193" t="s">
        <v>29</v>
      </c>
      <c r="AJ123" s="31">
        <v>0</v>
      </c>
      <c r="AK123" s="190">
        <f>IF($E122&gt;0,ROUND(((($D122/$E122)*AJ123)*((1+$B$9)^(RIGHT(AK$11,2)-1))),0),0)</f>
        <v>0</v>
      </c>
      <c r="AL123" s="86">
        <v>0</v>
      </c>
      <c r="AM123" s="86">
        <v>0</v>
      </c>
      <c r="AN123" s="86">
        <v>0</v>
      </c>
      <c r="AO123" s="86">
        <v>0</v>
      </c>
      <c r="AP123" s="86">
        <v>0</v>
      </c>
      <c r="AQ123" s="86">
        <v>0</v>
      </c>
      <c r="AR123" s="86">
        <v>0</v>
      </c>
      <c r="AS123" s="86">
        <v>0</v>
      </c>
      <c r="AT123" s="86">
        <v>0</v>
      </c>
      <c r="AU123" s="86">
        <v>0</v>
      </c>
      <c r="AV123" s="86">
        <v>0</v>
      </c>
      <c r="AW123" s="193" t="s">
        <v>29</v>
      </c>
      <c r="AX123" s="31">
        <v>0</v>
      </c>
      <c r="AY123" s="190">
        <f>IF($E122&gt;0,ROUND(((($D122/$E122)*AX123)*((1+$B$9)^(RIGHT(AY$11,2)-1))),0),0)</f>
        <v>0</v>
      </c>
      <c r="AZ123" s="86">
        <v>0</v>
      </c>
      <c r="BA123" s="86">
        <v>0</v>
      </c>
      <c r="BB123" s="86">
        <v>0</v>
      </c>
      <c r="BC123" s="86">
        <v>0</v>
      </c>
      <c r="BD123" s="86">
        <v>0</v>
      </c>
      <c r="BE123" s="86">
        <v>0</v>
      </c>
      <c r="BF123" s="86">
        <v>0</v>
      </c>
      <c r="BG123" s="86">
        <v>0</v>
      </c>
      <c r="BH123" s="86">
        <v>0</v>
      </c>
      <c r="BI123" s="86">
        <v>0</v>
      </c>
      <c r="BJ123" s="86">
        <v>0</v>
      </c>
      <c r="BK123" s="193" t="s">
        <v>29</v>
      </c>
      <c r="BL123" s="31">
        <v>0</v>
      </c>
      <c r="BM123" s="190">
        <f>IF($E122&gt;0,ROUND(((($D122/$E122)*BL123)*((1+$B$9)^(RIGHT(BM$11,2)-1))),0),0)</f>
        <v>0</v>
      </c>
      <c r="BN123" s="86">
        <v>0</v>
      </c>
      <c r="BO123" s="86">
        <v>0</v>
      </c>
      <c r="BP123" s="86">
        <v>0</v>
      </c>
      <c r="BQ123" s="86">
        <v>0</v>
      </c>
      <c r="BR123" s="86">
        <v>0</v>
      </c>
      <c r="BS123" s="86">
        <v>0</v>
      </c>
      <c r="BT123" s="86">
        <v>0</v>
      </c>
      <c r="BU123" s="86">
        <v>0</v>
      </c>
      <c r="BV123" s="86">
        <v>0</v>
      </c>
      <c r="BW123" s="86">
        <v>0</v>
      </c>
      <c r="BX123" s="86">
        <v>0</v>
      </c>
      <c r="BY123" s="99">
        <f>SUM(I123,W123,AK123,AY123,BM123)</f>
        <v>0</v>
      </c>
      <c r="BZ123" s="12"/>
      <c r="CA123" s="108">
        <f t="shared" si="99"/>
        <v>0</v>
      </c>
      <c r="CB123" s="99">
        <f t="shared" si="100"/>
        <v>0</v>
      </c>
      <c r="CC123" s="86"/>
      <c r="CD123" s="99">
        <f t="shared" si="101"/>
        <v>0</v>
      </c>
      <c r="CE123" s="99">
        <v>0</v>
      </c>
      <c r="CF123" s="99">
        <v>0</v>
      </c>
      <c r="CG123" s="99">
        <v>0</v>
      </c>
      <c r="CH123" s="99">
        <v>0</v>
      </c>
      <c r="CI123" s="99">
        <v>0</v>
      </c>
      <c r="CJ123" s="99">
        <v>0</v>
      </c>
      <c r="CK123" s="99">
        <v>0</v>
      </c>
      <c r="CL123" s="99">
        <v>0</v>
      </c>
      <c r="CM123" s="99">
        <v>0</v>
      </c>
      <c r="CN123" s="99">
        <v>0</v>
      </c>
      <c r="CO123" s="99">
        <v>0</v>
      </c>
      <c r="CP123" s="99">
        <v>0</v>
      </c>
      <c r="CQ123" s="99">
        <v>0</v>
      </c>
      <c r="CR123" s="99">
        <v>0</v>
      </c>
      <c r="CS123" s="99">
        <v>0</v>
      </c>
      <c r="CT123" s="99">
        <v>0</v>
      </c>
      <c r="CU123" s="99">
        <v>0</v>
      </c>
      <c r="CV123" s="99">
        <v>0</v>
      </c>
      <c r="CW123" s="99">
        <v>0</v>
      </c>
      <c r="CX123" s="99">
        <v>0</v>
      </c>
      <c r="CY123" s="99">
        <v>0</v>
      </c>
      <c r="CZ123" s="99">
        <v>0</v>
      </c>
      <c r="DA123" s="99">
        <v>0</v>
      </c>
      <c r="DB123" s="99">
        <v>0</v>
      </c>
      <c r="DC123" s="99">
        <v>0</v>
      </c>
      <c r="DD123" s="99">
        <v>0</v>
      </c>
      <c r="DE123" s="99">
        <v>0</v>
      </c>
      <c r="DF123" s="99">
        <v>0</v>
      </c>
      <c r="DG123" s="99">
        <v>0</v>
      </c>
    </row>
    <row r="124" spans="1:111" hidden="1" x14ac:dyDescent="0.25">
      <c r="A124" s="107"/>
      <c r="B124" s="87"/>
      <c r="C124" s="88"/>
      <c r="D124" s="86"/>
      <c r="E124" s="88"/>
      <c r="F124" s="53"/>
      <c r="G124" s="108"/>
      <c r="H124" s="85"/>
      <c r="I124" s="189"/>
      <c r="J124" s="52"/>
      <c r="K124" s="52"/>
      <c r="L124" s="52"/>
      <c r="M124" s="52"/>
      <c r="N124" s="52"/>
      <c r="O124" s="52"/>
      <c r="P124" s="52"/>
      <c r="Q124" s="52"/>
      <c r="R124" s="52"/>
      <c r="S124" s="52"/>
      <c r="T124" s="52"/>
      <c r="U124" s="108"/>
      <c r="V124" s="85"/>
      <c r="W124" s="189"/>
      <c r="X124" s="52"/>
      <c r="Y124" s="52"/>
      <c r="Z124" s="52"/>
      <c r="AA124" s="52"/>
      <c r="AB124" s="52"/>
      <c r="AC124" s="52"/>
      <c r="AD124" s="52"/>
      <c r="AE124" s="52"/>
      <c r="AF124" s="52"/>
      <c r="AG124" s="52"/>
      <c r="AH124" s="52"/>
      <c r="AI124" s="108"/>
      <c r="AJ124" s="85"/>
      <c r="AK124" s="189"/>
      <c r="AL124" s="52"/>
      <c r="AM124" s="52"/>
      <c r="AN124" s="52"/>
      <c r="AO124" s="52"/>
      <c r="AP124" s="52"/>
      <c r="AQ124" s="52"/>
      <c r="AR124" s="52"/>
      <c r="AS124" s="52"/>
      <c r="AT124" s="52"/>
      <c r="AU124" s="52"/>
      <c r="AV124" s="52"/>
      <c r="AW124" s="108"/>
      <c r="AX124" s="85"/>
      <c r="AY124" s="189"/>
      <c r="AZ124" s="52"/>
      <c r="BA124" s="52"/>
      <c r="BB124" s="52"/>
      <c r="BC124" s="52"/>
      <c r="BD124" s="52"/>
      <c r="BE124" s="52"/>
      <c r="BF124" s="52"/>
      <c r="BG124" s="52"/>
      <c r="BH124" s="52"/>
      <c r="BI124" s="52"/>
      <c r="BJ124" s="52"/>
      <c r="BK124" s="108"/>
      <c r="BL124" s="85"/>
      <c r="BM124" s="189"/>
      <c r="BN124" s="52"/>
      <c r="BO124" s="52"/>
      <c r="BP124" s="52"/>
      <c r="BQ124" s="52"/>
      <c r="BR124" s="52"/>
      <c r="BS124" s="52"/>
      <c r="BT124" s="52"/>
      <c r="BU124" s="52"/>
      <c r="BV124" s="52"/>
      <c r="BW124" s="52"/>
      <c r="BX124" s="52"/>
      <c r="BY124" s="99"/>
      <c r="BZ124" s="12"/>
      <c r="CA124" s="118"/>
      <c r="CB124" s="152"/>
      <c r="CC124" s="52"/>
      <c r="CD124" s="99"/>
      <c r="CE124" s="99"/>
      <c r="CF124" s="99"/>
      <c r="CG124" s="99"/>
      <c r="CH124" s="99"/>
      <c r="CI124" s="99"/>
      <c r="CJ124" s="99"/>
      <c r="CK124" s="99"/>
      <c r="CL124" s="99"/>
      <c r="CM124" s="99"/>
      <c r="CN124" s="99"/>
      <c r="CO124" s="99"/>
      <c r="CP124" s="99"/>
      <c r="CQ124" s="99"/>
      <c r="CR124" s="99"/>
      <c r="CS124" s="99"/>
      <c r="CT124" s="99"/>
      <c r="CU124" s="99"/>
      <c r="CV124" s="99"/>
      <c r="CW124" s="99"/>
      <c r="CX124" s="99"/>
      <c r="CY124" s="99"/>
      <c r="CZ124" s="99"/>
      <c r="DA124" s="99"/>
      <c r="DB124" s="99"/>
      <c r="DC124" s="99"/>
      <c r="DD124" s="99"/>
      <c r="DE124" s="99"/>
      <c r="DF124" s="99"/>
      <c r="DG124" s="99"/>
    </row>
    <row r="125" spans="1:111" hidden="1" x14ac:dyDescent="0.25">
      <c r="A125" s="238" t="s">
        <v>58</v>
      </c>
      <c r="B125" s="239"/>
      <c r="C125" s="146"/>
      <c r="D125" s="86">
        <v>0</v>
      </c>
      <c r="E125" s="88"/>
      <c r="F125" s="41"/>
      <c r="G125" s="30" t="s">
        <v>28</v>
      </c>
      <c r="H125" s="31">
        <v>0</v>
      </c>
      <c r="I125" s="190">
        <f>IF($E125&gt;0,ROUND(((($D125/$E125)*H125)),0),0)</f>
        <v>0</v>
      </c>
      <c r="J125" s="86">
        <v>0</v>
      </c>
      <c r="K125" s="86">
        <v>0</v>
      </c>
      <c r="L125" s="86">
        <v>0</v>
      </c>
      <c r="M125" s="86">
        <v>0</v>
      </c>
      <c r="N125" s="86">
        <v>0</v>
      </c>
      <c r="O125" s="86">
        <v>0</v>
      </c>
      <c r="P125" s="86">
        <v>0</v>
      </c>
      <c r="Q125" s="86">
        <v>0</v>
      </c>
      <c r="R125" s="86">
        <v>0</v>
      </c>
      <c r="S125" s="86">
        <v>0</v>
      </c>
      <c r="T125" s="86">
        <v>0</v>
      </c>
      <c r="U125" s="193" t="s">
        <v>28</v>
      </c>
      <c r="V125" s="31">
        <v>0</v>
      </c>
      <c r="W125" s="190">
        <f>IF($E125&gt;0,ROUND(((($D125/$E125)*V125)*((1+$B$9)^(RIGHT(W$11,2)-1))),0),0)</f>
        <v>0</v>
      </c>
      <c r="X125" s="86">
        <v>0</v>
      </c>
      <c r="Y125" s="86">
        <v>0</v>
      </c>
      <c r="Z125" s="86">
        <v>0</v>
      </c>
      <c r="AA125" s="86">
        <v>0</v>
      </c>
      <c r="AB125" s="86">
        <v>0</v>
      </c>
      <c r="AC125" s="86">
        <v>0</v>
      </c>
      <c r="AD125" s="86">
        <v>0</v>
      </c>
      <c r="AE125" s="86">
        <v>0</v>
      </c>
      <c r="AF125" s="86">
        <v>0</v>
      </c>
      <c r="AG125" s="86">
        <v>0</v>
      </c>
      <c r="AH125" s="86">
        <v>0</v>
      </c>
      <c r="AI125" s="193" t="s">
        <v>28</v>
      </c>
      <c r="AJ125" s="31">
        <v>0</v>
      </c>
      <c r="AK125" s="190">
        <f>IF($E125&gt;0,ROUND(((($D125/$E125)*AJ125)*((1+$B$9)^(RIGHT(AK$11,2)-1))),0),0)</f>
        <v>0</v>
      </c>
      <c r="AL125" s="86">
        <v>0</v>
      </c>
      <c r="AM125" s="86">
        <v>0</v>
      </c>
      <c r="AN125" s="86">
        <v>0</v>
      </c>
      <c r="AO125" s="86">
        <v>0</v>
      </c>
      <c r="AP125" s="86">
        <v>0</v>
      </c>
      <c r="AQ125" s="86">
        <v>0</v>
      </c>
      <c r="AR125" s="86">
        <v>0</v>
      </c>
      <c r="AS125" s="86">
        <v>0</v>
      </c>
      <c r="AT125" s="86">
        <v>0</v>
      </c>
      <c r="AU125" s="86">
        <v>0</v>
      </c>
      <c r="AV125" s="86">
        <v>0</v>
      </c>
      <c r="AW125" s="193" t="s">
        <v>28</v>
      </c>
      <c r="AX125" s="31">
        <v>0</v>
      </c>
      <c r="AY125" s="190">
        <f>IF($E125&gt;0,ROUND(((($D125/$E125)*AX125)*((1+$B$9)^(RIGHT(AY$11,2)-1))),0),0)</f>
        <v>0</v>
      </c>
      <c r="AZ125" s="86">
        <v>0</v>
      </c>
      <c r="BA125" s="86">
        <v>0</v>
      </c>
      <c r="BB125" s="86">
        <v>0</v>
      </c>
      <c r="BC125" s="86">
        <v>0</v>
      </c>
      <c r="BD125" s="86">
        <v>0</v>
      </c>
      <c r="BE125" s="86">
        <v>0</v>
      </c>
      <c r="BF125" s="86">
        <v>0</v>
      </c>
      <c r="BG125" s="86">
        <v>0</v>
      </c>
      <c r="BH125" s="86">
        <v>0</v>
      </c>
      <c r="BI125" s="86">
        <v>0</v>
      </c>
      <c r="BJ125" s="86">
        <v>0</v>
      </c>
      <c r="BK125" s="193" t="s">
        <v>28</v>
      </c>
      <c r="BL125" s="31">
        <v>0</v>
      </c>
      <c r="BM125" s="190">
        <f>IF($E125&gt;0,ROUND(((($D125/$E125)*BL125)*((1+$B$9)^(RIGHT(BM$11,2)-1))),0),0)</f>
        <v>0</v>
      </c>
      <c r="BN125" s="86">
        <v>0</v>
      </c>
      <c r="BO125" s="86">
        <v>0</v>
      </c>
      <c r="BP125" s="86">
        <v>0</v>
      </c>
      <c r="BQ125" s="86">
        <v>0</v>
      </c>
      <c r="BR125" s="86">
        <v>0</v>
      </c>
      <c r="BS125" s="86">
        <v>0</v>
      </c>
      <c r="BT125" s="86">
        <v>0</v>
      </c>
      <c r="BU125" s="86">
        <v>0</v>
      </c>
      <c r="BV125" s="86">
        <v>0</v>
      </c>
      <c r="BW125" s="86">
        <v>0</v>
      </c>
      <c r="BX125" s="86">
        <v>0</v>
      </c>
      <c r="BY125" s="99">
        <f>SUM(I125,W125,AK125,AY125,BM125)</f>
        <v>0</v>
      </c>
      <c r="BZ125" s="12"/>
      <c r="CA125" s="108">
        <f t="shared" ref="CA125:CA126" si="102">SUM(J125,X125,AL125,AZ125,BN125)</f>
        <v>0</v>
      </c>
      <c r="CB125" s="99">
        <f t="shared" ref="CB125:CB126" si="103">SUM(K125:T125,Y125:AH125,AM125:AV125,BA125:BJ125,BO125:BX125)</f>
        <v>0</v>
      </c>
      <c r="CC125" s="86"/>
      <c r="CD125" s="99">
        <f t="shared" ref="CD125:CD126" si="104">BY125-SUM(CE125:DG125)</f>
        <v>0</v>
      </c>
      <c r="CE125" s="99">
        <v>0</v>
      </c>
      <c r="CF125" s="99">
        <v>0</v>
      </c>
      <c r="CG125" s="99">
        <v>0</v>
      </c>
      <c r="CH125" s="99">
        <v>0</v>
      </c>
      <c r="CI125" s="99">
        <v>0</v>
      </c>
      <c r="CJ125" s="99">
        <v>0</v>
      </c>
      <c r="CK125" s="99">
        <v>0</v>
      </c>
      <c r="CL125" s="99">
        <v>0</v>
      </c>
      <c r="CM125" s="99">
        <v>0</v>
      </c>
      <c r="CN125" s="99">
        <v>0</v>
      </c>
      <c r="CO125" s="99">
        <v>0</v>
      </c>
      <c r="CP125" s="99">
        <v>0</v>
      </c>
      <c r="CQ125" s="99">
        <v>0</v>
      </c>
      <c r="CR125" s="99">
        <v>0</v>
      </c>
      <c r="CS125" s="99">
        <v>0</v>
      </c>
      <c r="CT125" s="99">
        <v>0</v>
      </c>
      <c r="CU125" s="99">
        <v>0</v>
      </c>
      <c r="CV125" s="99">
        <v>0</v>
      </c>
      <c r="CW125" s="99">
        <v>0</v>
      </c>
      <c r="CX125" s="99">
        <v>0</v>
      </c>
      <c r="CY125" s="99">
        <v>0</v>
      </c>
      <c r="CZ125" s="99">
        <v>0</v>
      </c>
      <c r="DA125" s="99">
        <v>0</v>
      </c>
      <c r="DB125" s="99">
        <v>0</v>
      </c>
      <c r="DC125" s="99">
        <v>0</v>
      </c>
      <c r="DD125" s="99">
        <v>0</v>
      </c>
      <c r="DE125" s="99">
        <v>0</v>
      </c>
      <c r="DF125" s="99">
        <v>0</v>
      </c>
      <c r="DG125" s="99">
        <v>0</v>
      </c>
    </row>
    <row r="126" spans="1:111" hidden="1" x14ac:dyDescent="0.25">
      <c r="A126" s="107"/>
      <c r="B126" s="87"/>
      <c r="C126" s="88"/>
      <c r="D126" s="86"/>
      <c r="E126" s="88"/>
      <c r="F126" s="41"/>
      <c r="G126" s="30" t="s">
        <v>29</v>
      </c>
      <c r="H126" s="31">
        <v>0</v>
      </c>
      <c r="I126" s="190">
        <f>IF($E125&gt;0,ROUND(((($D125/$E125)*H126)),0),0)</f>
        <v>0</v>
      </c>
      <c r="J126" s="86">
        <v>0</v>
      </c>
      <c r="K126" s="86">
        <v>0</v>
      </c>
      <c r="L126" s="86">
        <v>0</v>
      </c>
      <c r="M126" s="86">
        <v>0</v>
      </c>
      <c r="N126" s="86">
        <v>0</v>
      </c>
      <c r="O126" s="86">
        <v>0</v>
      </c>
      <c r="P126" s="86">
        <v>0</v>
      </c>
      <c r="Q126" s="86">
        <v>0</v>
      </c>
      <c r="R126" s="86">
        <v>0</v>
      </c>
      <c r="S126" s="86">
        <v>0</v>
      </c>
      <c r="T126" s="86">
        <v>0</v>
      </c>
      <c r="U126" s="193" t="s">
        <v>29</v>
      </c>
      <c r="V126" s="31">
        <v>0</v>
      </c>
      <c r="W126" s="190">
        <f>IF($E125&gt;0,ROUND(((($D125/$E125)*V126)*((1+$B$9)^(RIGHT(W$11,2)-1))),0),0)</f>
        <v>0</v>
      </c>
      <c r="X126" s="86">
        <v>0</v>
      </c>
      <c r="Y126" s="86">
        <v>0</v>
      </c>
      <c r="Z126" s="86">
        <v>0</v>
      </c>
      <c r="AA126" s="86">
        <v>0</v>
      </c>
      <c r="AB126" s="86">
        <v>0</v>
      </c>
      <c r="AC126" s="86">
        <v>0</v>
      </c>
      <c r="AD126" s="86">
        <v>0</v>
      </c>
      <c r="AE126" s="86">
        <v>0</v>
      </c>
      <c r="AF126" s="86">
        <v>0</v>
      </c>
      <c r="AG126" s="86">
        <v>0</v>
      </c>
      <c r="AH126" s="86">
        <v>0</v>
      </c>
      <c r="AI126" s="193" t="s">
        <v>29</v>
      </c>
      <c r="AJ126" s="31">
        <v>0</v>
      </c>
      <c r="AK126" s="190">
        <f>IF($E125&gt;0,ROUND(((($D125/$E125)*AJ126)*((1+$B$9)^(RIGHT(AK$11,2)-1))),0),0)</f>
        <v>0</v>
      </c>
      <c r="AL126" s="86">
        <v>0</v>
      </c>
      <c r="AM126" s="86">
        <v>0</v>
      </c>
      <c r="AN126" s="86">
        <v>0</v>
      </c>
      <c r="AO126" s="86">
        <v>0</v>
      </c>
      <c r="AP126" s="86">
        <v>0</v>
      </c>
      <c r="AQ126" s="86">
        <v>0</v>
      </c>
      <c r="AR126" s="86">
        <v>0</v>
      </c>
      <c r="AS126" s="86">
        <v>0</v>
      </c>
      <c r="AT126" s="86">
        <v>0</v>
      </c>
      <c r="AU126" s="86">
        <v>0</v>
      </c>
      <c r="AV126" s="86">
        <v>0</v>
      </c>
      <c r="AW126" s="193" t="s">
        <v>29</v>
      </c>
      <c r="AX126" s="31">
        <v>0</v>
      </c>
      <c r="AY126" s="190">
        <f>IF($E125&gt;0,ROUND(((($D125/$E125)*AX126)*((1+$B$9)^(RIGHT(AY$11,2)-1))),0),0)</f>
        <v>0</v>
      </c>
      <c r="AZ126" s="86">
        <v>0</v>
      </c>
      <c r="BA126" s="86">
        <v>0</v>
      </c>
      <c r="BB126" s="86">
        <v>0</v>
      </c>
      <c r="BC126" s="86">
        <v>0</v>
      </c>
      <c r="BD126" s="86">
        <v>0</v>
      </c>
      <c r="BE126" s="86">
        <v>0</v>
      </c>
      <c r="BF126" s="86">
        <v>0</v>
      </c>
      <c r="BG126" s="86">
        <v>0</v>
      </c>
      <c r="BH126" s="86">
        <v>0</v>
      </c>
      <c r="BI126" s="86">
        <v>0</v>
      </c>
      <c r="BJ126" s="86">
        <v>0</v>
      </c>
      <c r="BK126" s="193" t="s">
        <v>29</v>
      </c>
      <c r="BL126" s="31">
        <v>0</v>
      </c>
      <c r="BM126" s="190">
        <f>IF($E125&gt;0,ROUND(((($D125/$E125)*BL126)*((1+$B$9)^(RIGHT(BM$11,2)-1))),0),0)</f>
        <v>0</v>
      </c>
      <c r="BN126" s="86">
        <v>0</v>
      </c>
      <c r="BO126" s="86">
        <v>0</v>
      </c>
      <c r="BP126" s="86">
        <v>0</v>
      </c>
      <c r="BQ126" s="86">
        <v>0</v>
      </c>
      <c r="BR126" s="86">
        <v>0</v>
      </c>
      <c r="BS126" s="86">
        <v>0</v>
      </c>
      <c r="BT126" s="86">
        <v>0</v>
      </c>
      <c r="BU126" s="86">
        <v>0</v>
      </c>
      <c r="BV126" s="86">
        <v>0</v>
      </c>
      <c r="BW126" s="86">
        <v>0</v>
      </c>
      <c r="BX126" s="86">
        <v>0</v>
      </c>
      <c r="BY126" s="99">
        <f>SUM(I126,W126,AK126,AY126,BM126)</f>
        <v>0</v>
      </c>
      <c r="BZ126" s="12"/>
      <c r="CA126" s="108">
        <f t="shared" si="102"/>
        <v>0</v>
      </c>
      <c r="CB126" s="99">
        <f t="shared" si="103"/>
        <v>0</v>
      </c>
      <c r="CC126" s="86"/>
      <c r="CD126" s="99">
        <f t="shared" si="104"/>
        <v>0</v>
      </c>
      <c r="CE126" s="99">
        <v>0</v>
      </c>
      <c r="CF126" s="99">
        <v>0</v>
      </c>
      <c r="CG126" s="99">
        <v>0</v>
      </c>
      <c r="CH126" s="99">
        <v>0</v>
      </c>
      <c r="CI126" s="99">
        <v>0</v>
      </c>
      <c r="CJ126" s="99">
        <v>0</v>
      </c>
      <c r="CK126" s="99">
        <v>0</v>
      </c>
      <c r="CL126" s="99">
        <v>0</v>
      </c>
      <c r="CM126" s="99">
        <v>0</v>
      </c>
      <c r="CN126" s="99">
        <v>0</v>
      </c>
      <c r="CO126" s="99">
        <v>0</v>
      </c>
      <c r="CP126" s="99">
        <v>0</v>
      </c>
      <c r="CQ126" s="99">
        <v>0</v>
      </c>
      <c r="CR126" s="99">
        <v>0</v>
      </c>
      <c r="CS126" s="99">
        <v>0</v>
      </c>
      <c r="CT126" s="99">
        <v>0</v>
      </c>
      <c r="CU126" s="99">
        <v>0</v>
      </c>
      <c r="CV126" s="99">
        <v>0</v>
      </c>
      <c r="CW126" s="99">
        <v>0</v>
      </c>
      <c r="CX126" s="99">
        <v>0</v>
      </c>
      <c r="CY126" s="99">
        <v>0</v>
      </c>
      <c r="CZ126" s="99">
        <v>0</v>
      </c>
      <c r="DA126" s="99">
        <v>0</v>
      </c>
      <c r="DB126" s="99">
        <v>0</v>
      </c>
      <c r="DC126" s="99">
        <v>0</v>
      </c>
      <c r="DD126" s="99">
        <v>0</v>
      </c>
      <c r="DE126" s="99">
        <v>0</v>
      </c>
      <c r="DF126" s="99">
        <v>0</v>
      </c>
      <c r="DG126" s="99">
        <v>0</v>
      </c>
    </row>
    <row r="127" spans="1:111" hidden="1" x14ac:dyDescent="0.25">
      <c r="A127" s="107"/>
      <c r="B127" s="87"/>
      <c r="C127" s="88"/>
      <c r="D127" s="86"/>
      <c r="E127" s="88"/>
      <c r="F127" s="53"/>
      <c r="G127" s="108"/>
      <c r="H127" s="85"/>
      <c r="I127" s="189"/>
      <c r="J127" s="52"/>
      <c r="K127" s="52"/>
      <c r="L127" s="52"/>
      <c r="M127" s="52"/>
      <c r="N127" s="52"/>
      <c r="O127" s="52"/>
      <c r="P127" s="52"/>
      <c r="Q127" s="52"/>
      <c r="R127" s="52"/>
      <c r="S127" s="52"/>
      <c r="T127" s="52"/>
      <c r="U127" s="108"/>
      <c r="V127" s="85"/>
      <c r="W127" s="189"/>
      <c r="X127" s="52"/>
      <c r="Y127" s="52"/>
      <c r="Z127" s="52"/>
      <c r="AA127" s="52"/>
      <c r="AB127" s="52"/>
      <c r="AC127" s="52"/>
      <c r="AD127" s="52"/>
      <c r="AE127" s="52"/>
      <c r="AF127" s="52"/>
      <c r="AG127" s="52"/>
      <c r="AH127" s="52"/>
      <c r="AI127" s="108"/>
      <c r="AJ127" s="85"/>
      <c r="AK127" s="189"/>
      <c r="AL127" s="52"/>
      <c r="AM127" s="52"/>
      <c r="AN127" s="52"/>
      <c r="AO127" s="52"/>
      <c r="AP127" s="52"/>
      <c r="AQ127" s="52"/>
      <c r="AR127" s="52"/>
      <c r="AS127" s="52"/>
      <c r="AT127" s="52"/>
      <c r="AU127" s="52"/>
      <c r="AV127" s="52"/>
      <c r="AW127" s="108"/>
      <c r="AX127" s="85"/>
      <c r="AY127" s="189"/>
      <c r="AZ127" s="52"/>
      <c r="BA127" s="52"/>
      <c r="BB127" s="52"/>
      <c r="BC127" s="52"/>
      <c r="BD127" s="52"/>
      <c r="BE127" s="52"/>
      <c r="BF127" s="52"/>
      <c r="BG127" s="52"/>
      <c r="BH127" s="52"/>
      <c r="BI127" s="52"/>
      <c r="BJ127" s="52"/>
      <c r="BK127" s="108"/>
      <c r="BL127" s="85"/>
      <c r="BM127" s="189"/>
      <c r="BN127" s="52"/>
      <c r="BO127" s="52"/>
      <c r="BP127" s="52"/>
      <c r="BQ127" s="52"/>
      <c r="BR127" s="52"/>
      <c r="BS127" s="52"/>
      <c r="BT127" s="52"/>
      <c r="BU127" s="52"/>
      <c r="BV127" s="52"/>
      <c r="BW127" s="52"/>
      <c r="BX127" s="52"/>
      <c r="BY127" s="99"/>
      <c r="BZ127" s="12"/>
      <c r="CA127" s="118"/>
      <c r="CB127" s="152"/>
      <c r="CC127" s="52"/>
      <c r="CD127" s="99"/>
      <c r="CE127" s="99"/>
      <c r="CF127" s="99"/>
      <c r="CG127" s="99"/>
      <c r="CH127" s="99"/>
      <c r="CI127" s="99"/>
      <c r="CJ127" s="99"/>
      <c r="CK127" s="99"/>
      <c r="CL127" s="99"/>
      <c r="CM127" s="99"/>
      <c r="CN127" s="99"/>
      <c r="CO127" s="99"/>
      <c r="CP127" s="99"/>
      <c r="CQ127" s="99"/>
      <c r="CR127" s="99"/>
      <c r="CS127" s="99"/>
      <c r="CT127" s="99"/>
      <c r="CU127" s="99"/>
      <c r="CV127" s="99"/>
      <c r="CW127" s="99"/>
      <c r="CX127" s="99"/>
      <c r="CY127" s="99"/>
      <c r="CZ127" s="99"/>
      <c r="DA127" s="99"/>
      <c r="DB127" s="99"/>
      <c r="DC127" s="99"/>
      <c r="DD127" s="99"/>
      <c r="DE127" s="99"/>
      <c r="DF127" s="99"/>
      <c r="DG127" s="99"/>
    </row>
    <row r="128" spans="1:111" hidden="1" x14ac:dyDescent="0.25">
      <c r="A128" s="238" t="s">
        <v>58</v>
      </c>
      <c r="B128" s="239"/>
      <c r="C128" s="146"/>
      <c r="D128" s="86">
        <v>0</v>
      </c>
      <c r="E128" s="88"/>
      <c r="F128" s="41"/>
      <c r="G128" s="30" t="s">
        <v>28</v>
      </c>
      <c r="H128" s="31">
        <v>0</v>
      </c>
      <c r="I128" s="190">
        <f>IF($E128&gt;0,ROUND(((($D128/$E128)*H128)),0),0)</f>
        <v>0</v>
      </c>
      <c r="J128" s="86">
        <v>0</v>
      </c>
      <c r="K128" s="86">
        <v>0</v>
      </c>
      <c r="L128" s="86">
        <v>0</v>
      </c>
      <c r="M128" s="86">
        <v>0</v>
      </c>
      <c r="N128" s="86">
        <v>0</v>
      </c>
      <c r="O128" s="86">
        <v>0</v>
      </c>
      <c r="P128" s="86">
        <v>0</v>
      </c>
      <c r="Q128" s="86">
        <v>0</v>
      </c>
      <c r="R128" s="86">
        <v>0</v>
      </c>
      <c r="S128" s="86">
        <v>0</v>
      </c>
      <c r="T128" s="86">
        <v>0</v>
      </c>
      <c r="U128" s="193" t="s">
        <v>28</v>
      </c>
      <c r="V128" s="31">
        <v>0</v>
      </c>
      <c r="W128" s="190">
        <f>IF($E128&gt;0,ROUND(((($D128/$E128)*V128)*((1+$B$9)^(RIGHT(W$11,2)-1))),0),0)</f>
        <v>0</v>
      </c>
      <c r="X128" s="86">
        <v>0</v>
      </c>
      <c r="Y128" s="86">
        <v>0</v>
      </c>
      <c r="Z128" s="86">
        <v>0</v>
      </c>
      <c r="AA128" s="86">
        <v>0</v>
      </c>
      <c r="AB128" s="86">
        <v>0</v>
      </c>
      <c r="AC128" s="86">
        <v>0</v>
      </c>
      <c r="AD128" s="86">
        <v>0</v>
      </c>
      <c r="AE128" s="86">
        <v>0</v>
      </c>
      <c r="AF128" s="86">
        <v>0</v>
      </c>
      <c r="AG128" s="86">
        <v>0</v>
      </c>
      <c r="AH128" s="86">
        <v>0</v>
      </c>
      <c r="AI128" s="193" t="s">
        <v>28</v>
      </c>
      <c r="AJ128" s="31">
        <v>0</v>
      </c>
      <c r="AK128" s="190">
        <f>IF($E128&gt;0,ROUND(((($D128/$E128)*AJ128)*((1+$B$9)^(RIGHT(AK$11,2)-1))),0),0)</f>
        <v>0</v>
      </c>
      <c r="AL128" s="86">
        <v>0</v>
      </c>
      <c r="AM128" s="86">
        <v>0</v>
      </c>
      <c r="AN128" s="86">
        <v>0</v>
      </c>
      <c r="AO128" s="86">
        <v>0</v>
      </c>
      <c r="AP128" s="86">
        <v>0</v>
      </c>
      <c r="AQ128" s="86">
        <v>0</v>
      </c>
      <c r="AR128" s="86">
        <v>0</v>
      </c>
      <c r="AS128" s="86">
        <v>0</v>
      </c>
      <c r="AT128" s="86">
        <v>0</v>
      </c>
      <c r="AU128" s="86">
        <v>0</v>
      </c>
      <c r="AV128" s="86">
        <v>0</v>
      </c>
      <c r="AW128" s="193" t="s">
        <v>28</v>
      </c>
      <c r="AX128" s="31">
        <v>0</v>
      </c>
      <c r="AY128" s="190">
        <f>IF($E128&gt;0,ROUND(((($D128/$E128)*AX128)*((1+$B$9)^(RIGHT(AY$11,2)-1))),0),0)</f>
        <v>0</v>
      </c>
      <c r="AZ128" s="86">
        <v>0</v>
      </c>
      <c r="BA128" s="86">
        <v>0</v>
      </c>
      <c r="BB128" s="86">
        <v>0</v>
      </c>
      <c r="BC128" s="86">
        <v>0</v>
      </c>
      <c r="BD128" s="86">
        <v>0</v>
      </c>
      <c r="BE128" s="86">
        <v>0</v>
      </c>
      <c r="BF128" s="86">
        <v>0</v>
      </c>
      <c r="BG128" s="86">
        <v>0</v>
      </c>
      <c r="BH128" s="86">
        <v>0</v>
      </c>
      <c r="BI128" s="86">
        <v>0</v>
      </c>
      <c r="BJ128" s="86">
        <v>0</v>
      </c>
      <c r="BK128" s="193" t="s">
        <v>28</v>
      </c>
      <c r="BL128" s="31">
        <v>0</v>
      </c>
      <c r="BM128" s="190">
        <f>IF($E128&gt;0,ROUND(((($D128/$E128)*BL128)*((1+$B$9)^(RIGHT(BM$11,2)-1))),0),0)</f>
        <v>0</v>
      </c>
      <c r="BN128" s="86">
        <v>0</v>
      </c>
      <c r="BO128" s="86">
        <v>0</v>
      </c>
      <c r="BP128" s="86">
        <v>0</v>
      </c>
      <c r="BQ128" s="86">
        <v>0</v>
      </c>
      <c r="BR128" s="86">
        <v>0</v>
      </c>
      <c r="BS128" s="86">
        <v>0</v>
      </c>
      <c r="BT128" s="86">
        <v>0</v>
      </c>
      <c r="BU128" s="86">
        <v>0</v>
      </c>
      <c r="BV128" s="86">
        <v>0</v>
      </c>
      <c r="BW128" s="86">
        <v>0</v>
      </c>
      <c r="BX128" s="86">
        <v>0</v>
      </c>
      <c r="BY128" s="99">
        <f>SUM(I128,W128,AK128,AY128,BM128)</f>
        <v>0</v>
      </c>
      <c r="BZ128" s="12"/>
      <c r="CA128" s="108">
        <f t="shared" ref="CA128:CA129" si="105">SUM(J128,X128,AL128,AZ128,BN128)</f>
        <v>0</v>
      </c>
      <c r="CB128" s="99">
        <f t="shared" ref="CB128:CB129" si="106">SUM(K128:T128,Y128:AH128,AM128:AV128,BA128:BJ128,BO128:BX128)</f>
        <v>0</v>
      </c>
      <c r="CC128" s="86"/>
      <c r="CD128" s="99">
        <f t="shared" ref="CD128:CD129" si="107">BY128-SUM(CE128:DG128)</f>
        <v>0</v>
      </c>
      <c r="CE128" s="99">
        <v>0</v>
      </c>
      <c r="CF128" s="99">
        <v>0</v>
      </c>
      <c r="CG128" s="99">
        <v>0</v>
      </c>
      <c r="CH128" s="99">
        <v>0</v>
      </c>
      <c r="CI128" s="99">
        <v>0</v>
      </c>
      <c r="CJ128" s="99">
        <v>0</v>
      </c>
      <c r="CK128" s="99">
        <v>0</v>
      </c>
      <c r="CL128" s="99">
        <v>0</v>
      </c>
      <c r="CM128" s="99">
        <v>0</v>
      </c>
      <c r="CN128" s="99">
        <v>0</v>
      </c>
      <c r="CO128" s="99">
        <v>0</v>
      </c>
      <c r="CP128" s="99">
        <v>0</v>
      </c>
      <c r="CQ128" s="99">
        <v>0</v>
      </c>
      <c r="CR128" s="99">
        <v>0</v>
      </c>
      <c r="CS128" s="99">
        <v>0</v>
      </c>
      <c r="CT128" s="99">
        <v>0</v>
      </c>
      <c r="CU128" s="99">
        <v>0</v>
      </c>
      <c r="CV128" s="99">
        <v>0</v>
      </c>
      <c r="CW128" s="99">
        <v>0</v>
      </c>
      <c r="CX128" s="99">
        <v>0</v>
      </c>
      <c r="CY128" s="99">
        <v>0</v>
      </c>
      <c r="CZ128" s="99">
        <v>0</v>
      </c>
      <c r="DA128" s="99">
        <v>0</v>
      </c>
      <c r="DB128" s="99">
        <v>0</v>
      </c>
      <c r="DC128" s="99">
        <v>0</v>
      </c>
      <c r="DD128" s="99">
        <v>0</v>
      </c>
      <c r="DE128" s="99">
        <v>0</v>
      </c>
      <c r="DF128" s="99">
        <v>0</v>
      </c>
      <c r="DG128" s="99">
        <v>0</v>
      </c>
    </row>
    <row r="129" spans="1:111" hidden="1" x14ac:dyDescent="0.25">
      <c r="A129" s="107"/>
      <c r="B129" s="87"/>
      <c r="C129" s="88"/>
      <c r="D129" s="86"/>
      <c r="E129" s="88"/>
      <c r="F129" s="41"/>
      <c r="G129" s="30" t="s">
        <v>29</v>
      </c>
      <c r="H129" s="31">
        <v>0</v>
      </c>
      <c r="I129" s="190">
        <f>IF($E128&gt;0,ROUND(((($D128/$E128)*H129)),0),0)</f>
        <v>0</v>
      </c>
      <c r="J129" s="86">
        <v>0</v>
      </c>
      <c r="K129" s="86">
        <v>0</v>
      </c>
      <c r="L129" s="86">
        <v>0</v>
      </c>
      <c r="M129" s="86">
        <v>0</v>
      </c>
      <c r="N129" s="86">
        <v>0</v>
      </c>
      <c r="O129" s="86">
        <v>0</v>
      </c>
      <c r="P129" s="86">
        <v>0</v>
      </c>
      <c r="Q129" s="86">
        <v>0</v>
      </c>
      <c r="R129" s="86">
        <v>0</v>
      </c>
      <c r="S129" s="86">
        <v>0</v>
      </c>
      <c r="T129" s="86">
        <v>0</v>
      </c>
      <c r="U129" s="193" t="s">
        <v>29</v>
      </c>
      <c r="V129" s="31">
        <v>0</v>
      </c>
      <c r="W129" s="190">
        <f>IF($E128&gt;0,ROUND(((($D128/$E128)*V129)*((1+$B$9)^(RIGHT(W$11,2)-1))),0),0)</f>
        <v>0</v>
      </c>
      <c r="X129" s="86">
        <v>0</v>
      </c>
      <c r="Y129" s="86">
        <v>0</v>
      </c>
      <c r="Z129" s="86">
        <v>0</v>
      </c>
      <c r="AA129" s="86">
        <v>0</v>
      </c>
      <c r="AB129" s="86">
        <v>0</v>
      </c>
      <c r="AC129" s="86">
        <v>0</v>
      </c>
      <c r="AD129" s="86">
        <v>0</v>
      </c>
      <c r="AE129" s="86">
        <v>0</v>
      </c>
      <c r="AF129" s="86">
        <v>0</v>
      </c>
      <c r="AG129" s="86">
        <v>0</v>
      </c>
      <c r="AH129" s="86">
        <v>0</v>
      </c>
      <c r="AI129" s="193" t="s">
        <v>29</v>
      </c>
      <c r="AJ129" s="31">
        <v>0</v>
      </c>
      <c r="AK129" s="190">
        <f>IF($E128&gt;0,ROUND(((($D128/$E128)*AJ129)*((1+$B$9)^(RIGHT(AK$11,2)-1))),0),0)</f>
        <v>0</v>
      </c>
      <c r="AL129" s="86">
        <v>0</v>
      </c>
      <c r="AM129" s="86">
        <v>0</v>
      </c>
      <c r="AN129" s="86">
        <v>0</v>
      </c>
      <c r="AO129" s="86">
        <v>0</v>
      </c>
      <c r="AP129" s="86">
        <v>0</v>
      </c>
      <c r="AQ129" s="86">
        <v>0</v>
      </c>
      <c r="AR129" s="86">
        <v>0</v>
      </c>
      <c r="AS129" s="86">
        <v>0</v>
      </c>
      <c r="AT129" s="86">
        <v>0</v>
      </c>
      <c r="AU129" s="86">
        <v>0</v>
      </c>
      <c r="AV129" s="86">
        <v>0</v>
      </c>
      <c r="AW129" s="193" t="s">
        <v>29</v>
      </c>
      <c r="AX129" s="31">
        <v>0</v>
      </c>
      <c r="AY129" s="190">
        <f>IF($E128&gt;0,ROUND(((($D128/$E128)*AX129)*((1+$B$9)^(RIGHT(AY$11,2)-1))),0),0)</f>
        <v>0</v>
      </c>
      <c r="AZ129" s="86">
        <v>0</v>
      </c>
      <c r="BA129" s="86">
        <v>0</v>
      </c>
      <c r="BB129" s="86">
        <v>0</v>
      </c>
      <c r="BC129" s="86">
        <v>0</v>
      </c>
      <c r="BD129" s="86">
        <v>0</v>
      </c>
      <c r="BE129" s="86">
        <v>0</v>
      </c>
      <c r="BF129" s="86">
        <v>0</v>
      </c>
      <c r="BG129" s="86">
        <v>0</v>
      </c>
      <c r="BH129" s="86">
        <v>0</v>
      </c>
      <c r="BI129" s="86">
        <v>0</v>
      </c>
      <c r="BJ129" s="86">
        <v>0</v>
      </c>
      <c r="BK129" s="193" t="s">
        <v>29</v>
      </c>
      <c r="BL129" s="31">
        <v>0</v>
      </c>
      <c r="BM129" s="190">
        <f>IF($E128&gt;0,ROUND(((($D128/$E128)*BL129)*((1+$B$9)^(RIGHT(BM$11,2)-1))),0),0)</f>
        <v>0</v>
      </c>
      <c r="BN129" s="86">
        <v>0</v>
      </c>
      <c r="BO129" s="86">
        <v>0</v>
      </c>
      <c r="BP129" s="86">
        <v>0</v>
      </c>
      <c r="BQ129" s="86">
        <v>0</v>
      </c>
      <c r="BR129" s="86">
        <v>0</v>
      </c>
      <c r="BS129" s="86">
        <v>0</v>
      </c>
      <c r="BT129" s="86">
        <v>0</v>
      </c>
      <c r="BU129" s="86">
        <v>0</v>
      </c>
      <c r="BV129" s="86">
        <v>0</v>
      </c>
      <c r="BW129" s="86">
        <v>0</v>
      </c>
      <c r="BX129" s="86">
        <v>0</v>
      </c>
      <c r="BY129" s="99">
        <f>SUM(I129,W129,AK129,AY129,BM129)</f>
        <v>0</v>
      </c>
      <c r="BZ129" s="12"/>
      <c r="CA129" s="108">
        <f t="shared" si="105"/>
        <v>0</v>
      </c>
      <c r="CB129" s="99">
        <f t="shared" si="106"/>
        <v>0</v>
      </c>
      <c r="CC129" s="86"/>
      <c r="CD129" s="99">
        <f t="shared" si="107"/>
        <v>0</v>
      </c>
      <c r="CE129" s="99">
        <v>0</v>
      </c>
      <c r="CF129" s="99">
        <v>0</v>
      </c>
      <c r="CG129" s="99">
        <v>0</v>
      </c>
      <c r="CH129" s="99">
        <v>0</v>
      </c>
      <c r="CI129" s="99">
        <v>0</v>
      </c>
      <c r="CJ129" s="99">
        <v>0</v>
      </c>
      <c r="CK129" s="99">
        <v>0</v>
      </c>
      <c r="CL129" s="99">
        <v>0</v>
      </c>
      <c r="CM129" s="99">
        <v>0</v>
      </c>
      <c r="CN129" s="99">
        <v>0</v>
      </c>
      <c r="CO129" s="99">
        <v>0</v>
      </c>
      <c r="CP129" s="99">
        <v>0</v>
      </c>
      <c r="CQ129" s="99">
        <v>0</v>
      </c>
      <c r="CR129" s="99">
        <v>0</v>
      </c>
      <c r="CS129" s="99">
        <v>0</v>
      </c>
      <c r="CT129" s="99">
        <v>0</v>
      </c>
      <c r="CU129" s="99">
        <v>0</v>
      </c>
      <c r="CV129" s="99">
        <v>0</v>
      </c>
      <c r="CW129" s="99">
        <v>0</v>
      </c>
      <c r="CX129" s="99">
        <v>0</v>
      </c>
      <c r="CY129" s="99">
        <v>0</v>
      </c>
      <c r="CZ129" s="99">
        <v>0</v>
      </c>
      <c r="DA129" s="99">
        <v>0</v>
      </c>
      <c r="DB129" s="99">
        <v>0</v>
      </c>
      <c r="DC129" s="99">
        <v>0</v>
      </c>
      <c r="DD129" s="99">
        <v>0</v>
      </c>
      <c r="DE129" s="99">
        <v>0</v>
      </c>
      <c r="DF129" s="99">
        <v>0</v>
      </c>
      <c r="DG129" s="99">
        <v>0</v>
      </c>
    </row>
    <row r="130" spans="1:111" hidden="1" x14ac:dyDescent="0.25">
      <c r="A130" s="107"/>
      <c r="B130" s="87"/>
      <c r="C130" s="88"/>
      <c r="D130" s="86"/>
      <c r="E130" s="88"/>
      <c r="F130" s="53"/>
      <c r="G130" s="108"/>
      <c r="H130" s="85"/>
      <c r="I130" s="189"/>
      <c r="J130" s="52"/>
      <c r="K130" s="52"/>
      <c r="L130" s="52"/>
      <c r="M130" s="52"/>
      <c r="N130" s="52"/>
      <c r="O130" s="52"/>
      <c r="P130" s="52"/>
      <c r="Q130" s="52"/>
      <c r="R130" s="52"/>
      <c r="S130" s="52"/>
      <c r="T130" s="52"/>
      <c r="U130" s="108"/>
      <c r="V130" s="85"/>
      <c r="W130" s="189"/>
      <c r="X130" s="52"/>
      <c r="Y130" s="52"/>
      <c r="Z130" s="52"/>
      <c r="AA130" s="52"/>
      <c r="AB130" s="52"/>
      <c r="AC130" s="52"/>
      <c r="AD130" s="52"/>
      <c r="AE130" s="52"/>
      <c r="AF130" s="52"/>
      <c r="AG130" s="52"/>
      <c r="AH130" s="52"/>
      <c r="AI130" s="108"/>
      <c r="AJ130" s="85"/>
      <c r="AK130" s="189"/>
      <c r="AL130" s="52"/>
      <c r="AM130" s="52"/>
      <c r="AN130" s="52"/>
      <c r="AO130" s="52"/>
      <c r="AP130" s="52"/>
      <c r="AQ130" s="52"/>
      <c r="AR130" s="52"/>
      <c r="AS130" s="52"/>
      <c r="AT130" s="52"/>
      <c r="AU130" s="52"/>
      <c r="AV130" s="52"/>
      <c r="AW130" s="108"/>
      <c r="AX130" s="85"/>
      <c r="AY130" s="189"/>
      <c r="AZ130" s="52"/>
      <c r="BA130" s="52"/>
      <c r="BB130" s="52"/>
      <c r="BC130" s="52"/>
      <c r="BD130" s="52"/>
      <c r="BE130" s="52"/>
      <c r="BF130" s="52"/>
      <c r="BG130" s="52"/>
      <c r="BH130" s="52"/>
      <c r="BI130" s="52"/>
      <c r="BJ130" s="52"/>
      <c r="BK130" s="108"/>
      <c r="BL130" s="85"/>
      <c r="BM130" s="189"/>
      <c r="BN130" s="52"/>
      <c r="BO130" s="52"/>
      <c r="BP130" s="52"/>
      <c r="BQ130" s="52"/>
      <c r="BR130" s="52"/>
      <c r="BS130" s="52"/>
      <c r="BT130" s="52"/>
      <c r="BU130" s="52"/>
      <c r="BV130" s="52"/>
      <c r="BW130" s="52"/>
      <c r="BX130" s="52"/>
      <c r="BY130" s="99"/>
      <c r="BZ130" s="12"/>
      <c r="CA130" s="118"/>
      <c r="CB130" s="152"/>
      <c r="CC130" s="52"/>
      <c r="CD130" s="99"/>
      <c r="CE130" s="99"/>
      <c r="CF130" s="99"/>
      <c r="CG130" s="99"/>
      <c r="CH130" s="99"/>
      <c r="CI130" s="99"/>
      <c r="CJ130" s="99"/>
      <c r="CK130" s="99"/>
      <c r="CL130" s="99"/>
      <c r="CM130" s="99"/>
      <c r="CN130" s="99"/>
      <c r="CO130" s="99"/>
      <c r="CP130" s="99"/>
      <c r="CQ130" s="99"/>
      <c r="CR130" s="99"/>
      <c r="CS130" s="99"/>
      <c r="CT130" s="99"/>
      <c r="CU130" s="99"/>
      <c r="CV130" s="99"/>
      <c r="CW130" s="99"/>
      <c r="CX130" s="99"/>
      <c r="CY130" s="99"/>
      <c r="CZ130" s="99"/>
      <c r="DA130" s="99"/>
      <c r="DB130" s="99"/>
      <c r="DC130" s="99"/>
      <c r="DD130" s="99"/>
      <c r="DE130" s="99"/>
      <c r="DF130" s="99"/>
      <c r="DG130" s="99"/>
    </row>
    <row r="131" spans="1:111" hidden="1" x14ac:dyDescent="0.25">
      <c r="A131" s="238" t="s">
        <v>58</v>
      </c>
      <c r="B131" s="239"/>
      <c r="C131" s="146"/>
      <c r="D131" s="86">
        <v>0</v>
      </c>
      <c r="E131" s="88"/>
      <c r="F131" s="41"/>
      <c r="G131" s="30" t="s">
        <v>28</v>
      </c>
      <c r="H131" s="31">
        <v>0</v>
      </c>
      <c r="I131" s="190">
        <f>IF($E131&gt;0,ROUND(((($D131/$E131)*H131)),0),0)</f>
        <v>0</v>
      </c>
      <c r="J131" s="86">
        <v>0</v>
      </c>
      <c r="K131" s="86">
        <v>0</v>
      </c>
      <c r="L131" s="86">
        <v>0</v>
      </c>
      <c r="M131" s="86">
        <v>0</v>
      </c>
      <c r="N131" s="86">
        <v>0</v>
      </c>
      <c r="O131" s="86">
        <v>0</v>
      </c>
      <c r="P131" s="86">
        <v>0</v>
      </c>
      <c r="Q131" s="86">
        <v>0</v>
      </c>
      <c r="R131" s="86">
        <v>0</v>
      </c>
      <c r="S131" s="86">
        <v>0</v>
      </c>
      <c r="T131" s="86">
        <v>0</v>
      </c>
      <c r="U131" s="193" t="s">
        <v>28</v>
      </c>
      <c r="V131" s="31">
        <v>0</v>
      </c>
      <c r="W131" s="190">
        <f>IF($E131&gt;0,ROUND(((($D131/$E131)*V131)*((1+$B$9)^(RIGHT(W$11,2)-1))),0),0)</f>
        <v>0</v>
      </c>
      <c r="X131" s="86">
        <v>0</v>
      </c>
      <c r="Y131" s="86">
        <v>0</v>
      </c>
      <c r="Z131" s="86">
        <v>0</v>
      </c>
      <c r="AA131" s="86">
        <v>0</v>
      </c>
      <c r="AB131" s="86">
        <v>0</v>
      </c>
      <c r="AC131" s="86">
        <v>0</v>
      </c>
      <c r="AD131" s="86">
        <v>0</v>
      </c>
      <c r="AE131" s="86">
        <v>0</v>
      </c>
      <c r="AF131" s="86">
        <v>0</v>
      </c>
      <c r="AG131" s="86">
        <v>0</v>
      </c>
      <c r="AH131" s="86">
        <v>0</v>
      </c>
      <c r="AI131" s="193" t="s">
        <v>28</v>
      </c>
      <c r="AJ131" s="31">
        <v>0</v>
      </c>
      <c r="AK131" s="190">
        <f>IF($E131&gt;0,ROUND(((($D131/$E131)*AJ131)*((1+$B$9)^(RIGHT(AK$11,2)-1))),0),0)</f>
        <v>0</v>
      </c>
      <c r="AL131" s="86">
        <v>0</v>
      </c>
      <c r="AM131" s="86">
        <v>0</v>
      </c>
      <c r="AN131" s="86">
        <v>0</v>
      </c>
      <c r="AO131" s="86">
        <v>0</v>
      </c>
      <c r="AP131" s="86">
        <v>0</v>
      </c>
      <c r="AQ131" s="86">
        <v>0</v>
      </c>
      <c r="AR131" s="86">
        <v>0</v>
      </c>
      <c r="AS131" s="86">
        <v>0</v>
      </c>
      <c r="AT131" s="86">
        <v>0</v>
      </c>
      <c r="AU131" s="86">
        <v>0</v>
      </c>
      <c r="AV131" s="86">
        <v>0</v>
      </c>
      <c r="AW131" s="193" t="s">
        <v>28</v>
      </c>
      <c r="AX131" s="31">
        <v>0</v>
      </c>
      <c r="AY131" s="190">
        <f>IF($E131&gt;0,ROUND(((($D131/$E131)*AX131)*((1+$B$9)^(RIGHT(AY$11,2)-1))),0),0)</f>
        <v>0</v>
      </c>
      <c r="AZ131" s="86">
        <v>0</v>
      </c>
      <c r="BA131" s="86">
        <v>0</v>
      </c>
      <c r="BB131" s="86">
        <v>0</v>
      </c>
      <c r="BC131" s="86">
        <v>0</v>
      </c>
      <c r="BD131" s="86">
        <v>0</v>
      </c>
      <c r="BE131" s="86">
        <v>0</v>
      </c>
      <c r="BF131" s="86">
        <v>0</v>
      </c>
      <c r="BG131" s="86">
        <v>0</v>
      </c>
      <c r="BH131" s="86">
        <v>0</v>
      </c>
      <c r="BI131" s="86">
        <v>0</v>
      </c>
      <c r="BJ131" s="86">
        <v>0</v>
      </c>
      <c r="BK131" s="193" t="s">
        <v>28</v>
      </c>
      <c r="BL131" s="31">
        <v>0</v>
      </c>
      <c r="BM131" s="190">
        <f>IF($E131&gt;0,ROUND(((($D131/$E131)*BL131)*((1+$B$9)^(RIGHT(BM$11,2)-1))),0),0)</f>
        <v>0</v>
      </c>
      <c r="BN131" s="86">
        <v>0</v>
      </c>
      <c r="BO131" s="86">
        <v>0</v>
      </c>
      <c r="BP131" s="86">
        <v>0</v>
      </c>
      <c r="BQ131" s="86">
        <v>0</v>
      </c>
      <c r="BR131" s="86">
        <v>0</v>
      </c>
      <c r="BS131" s="86">
        <v>0</v>
      </c>
      <c r="BT131" s="86">
        <v>0</v>
      </c>
      <c r="BU131" s="86">
        <v>0</v>
      </c>
      <c r="BV131" s="86">
        <v>0</v>
      </c>
      <c r="BW131" s="86">
        <v>0</v>
      </c>
      <c r="BX131" s="86">
        <v>0</v>
      </c>
      <c r="BY131" s="99">
        <f>SUM(I131,W131,AK131,AY131,BM131)</f>
        <v>0</v>
      </c>
      <c r="BZ131" s="12"/>
      <c r="CA131" s="108">
        <f t="shared" ref="CA131:CA132" si="108">SUM(J131,X131,AL131,AZ131,BN131)</f>
        <v>0</v>
      </c>
      <c r="CB131" s="99">
        <f t="shared" ref="CB131:CB132" si="109">SUM(K131:T131,Y131:AH131,AM131:AV131,BA131:BJ131,BO131:BX131)</f>
        <v>0</v>
      </c>
      <c r="CC131" s="86"/>
      <c r="CD131" s="99">
        <f t="shared" ref="CD131:CD132" si="110">BY131-SUM(CE131:DG131)</f>
        <v>0</v>
      </c>
      <c r="CE131" s="99">
        <v>0</v>
      </c>
      <c r="CF131" s="99">
        <v>0</v>
      </c>
      <c r="CG131" s="99">
        <v>0</v>
      </c>
      <c r="CH131" s="99">
        <v>0</v>
      </c>
      <c r="CI131" s="99">
        <v>0</v>
      </c>
      <c r="CJ131" s="99">
        <v>0</v>
      </c>
      <c r="CK131" s="99">
        <v>0</v>
      </c>
      <c r="CL131" s="99">
        <v>0</v>
      </c>
      <c r="CM131" s="99">
        <v>0</v>
      </c>
      <c r="CN131" s="99">
        <v>0</v>
      </c>
      <c r="CO131" s="99">
        <v>0</v>
      </c>
      <c r="CP131" s="99">
        <v>0</v>
      </c>
      <c r="CQ131" s="99">
        <v>0</v>
      </c>
      <c r="CR131" s="99">
        <v>0</v>
      </c>
      <c r="CS131" s="99">
        <v>0</v>
      </c>
      <c r="CT131" s="99">
        <v>0</v>
      </c>
      <c r="CU131" s="99">
        <v>0</v>
      </c>
      <c r="CV131" s="99">
        <v>0</v>
      </c>
      <c r="CW131" s="99">
        <v>0</v>
      </c>
      <c r="CX131" s="99">
        <v>0</v>
      </c>
      <c r="CY131" s="99">
        <v>0</v>
      </c>
      <c r="CZ131" s="99">
        <v>0</v>
      </c>
      <c r="DA131" s="99">
        <v>0</v>
      </c>
      <c r="DB131" s="99">
        <v>0</v>
      </c>
      <c r="DC131" s="99">
        <v>0</v>
      </c>
      <c r="DD131" s="99">
        <v>0</v>
      </c>
      <c r="DE131" s="99">
        <v>0</v>
      </c>
      <c r="DF131" s="99">
        <v>0</v>
      </c>
      <c r="DG131" s="99">
        <v>0</v>
      </c>
    </row>
    <row r="132" spans="1:111" hidden="1" x14ac:dyDescent="0.25">
      <c r="A132" s="107"/>
      <c r="B132" s="87"/>
      <c r="C132" s="88"/>
      <c r="D132" s="86"/>
      <c r="E132" s="88"/>
      <c r="F132" s="41"/>
      <c r="G132" s="30" t="s">
        <v>29</v>
      </c>
      <c r="H132" s="31">
        <v>0</v>
      </c>
      <c r="I132" s="190">
        <f>IF($E131&gt;0,ROUND(((($D131/$E131)*H132)),0),0)</f>
        <v>0</v>
      </c>
      <c r="J132" s="86">
        <v>0</v>
      </c>
      <c r="K132" s="86">
        <v>0</v>
      </c>
      <c r="L132" s="86">
        <v>0</v>
      </c>
      <c r="M132" s="86">
        <v>0</v>
      </c>
      <c r="N132" s="86">
        <v>0</v>
      </c>
      <c r="O132" s="86">
        <v>0</v>
      </c>
      <c r="P132" s="86">
        <v>0</v>
      </c>
      <c r="Q132" s="86">
        <v>0</v>
      </c>
      <c r="R132" s="86">
        <v>0</v>
      </c>
      <c r="S132" s="86">
        <v>0</v>
      </c>
      <c r="T132" s="86">
        <v>0</v>
      </c>
      <c r="U132" s="193" t="s">
        <v>29</v>
      </c>
      <c r="V132" s="31">
        <v>0</v>
      </c>
      <c r="W132" s="190">
        <f>IF($E131&gt;0,ROUND(((($D131/$E131)*V132)*((1+$B$9)^(RIGHT(W$11,2)-1))),0),0)</f>
        <v>0</v>
      </c>
      <c r="X132" s="86">
        <v>0</v>
      </c>
      <c r="Y132" s="86">
        <v>0</v>
      </c>
      <c r="Z132" s="86">
        <v>0</v>
      </c>
      <c r="AA132" s="86">
        <v>0</v>
      </c>
      <c r="AB132" s="86">
        <v>0</v>
      </c>
      <c r="AC132" s="86">
        <v>0</v>
      </c>
      <c r="AD132" s="86">
        <v>0</v>
      </c>
      <c r="AE132" s="86">
        <v>0</v>
      </c>
      <c r="AF132" s="86">
        <v>0</v>
      </c>
      <c r="AG132" s="86">
        <v>0</v>
      </c>
      <c r="AH132" s="86">
        <v>0</v>
      </c>
      <c r="AI132" s="193" t="s">
        <v>29</v>
      </c>
      <c r="AJ132" s="31">
        <v>0</v>
      </c>
      <c r="AK132" s="190">
        <f>IF($E131&gt;0,ROUND(((($D131/$E131)*AJ132)*((1+$B$9)^(RIGHT(AK$11,2)-1))),0),0)</f>
        <v>0</v>
      </c>
      <c r="AL132" s="86">
        <v>0</v>
      </c>
      <c r="AM132" s="86">
        <v>0</v>
      </c>
      <c r="AN132" s="86">
        <v>0</v>
      </c>
      <c r="AO132" s="86">
        <v>0</v>
      </c>
      <c r="AP132" s="86">
        <v>0</v>
      </c>
      <c r="AQ132" s="86">
        <v>0</v>
      </c>
      <c r="AR132" s="86">
        <v>0</v>
      </c>
      <c r="AS132" s="86">
        <v>0</v>
      </c>
      <c r="AT132" s="86">
        <v>0</v>
      </c>
      <c r="AU132" s="86">
        <v>0</v>
      </c>
      <c r="AV132" s="86">
        <v>0</v>
      </c>
      <c r="AW132" s="193" t="s">
        <v>29</v>
      </c>
      <c r="AX132" s="31">
        <v>0</v>
      </c>
      <c r="AY132" s="190">
        <f>IF($E131&gt;0,ROUND(((($D131/$E131)*AX132)*((1+$B$9)^(RIGHT(AY$11,2)-1))),0),0)</f>
        <v>0</v>
      </c>
      <c r="AZ132" s="86">
        <v>0</v>
      </c>
      <c r="BA132" s="86">
        <v>0</v>
      </c>
      <c r="BB132" s="86">
        <v>0</v>
      </c>
      <c r="BC132" s="86">
        <v>0</v>
      </c>
      <c r="BD132" s="86">
        <v>0</v>
      </c>
      <c r="BE132" s="86">
        <v>0</v>
      </c>
      <c r="BF132" s="86">
        <v>0</v>
      </c>
      <c r="BG132" s="86">
        <v>0</v>
      </c>
      <c r="BH132" s="86">
        <v>0</v>
      </c>
      <c r="BI132" s="86">
        <v>0</v>
      </c>
      <c r="BJ132" s="86">
        <v>0</v>
      </c>
      <c r="BK132" s="193" t="s">
        <v>29</v>
      </c>
      <c r="BL132" s="31">
        <v>0</v>
      </c>
      <c r="BM132" s="190">
        <f>IF($E131&gt;0,ROUND(((($D131/$E131)*BL132)*((1+$B$9)^(RIGHT(BM$11,2)-1))),0),0)</f>
        <v>0</v>
      </c>
      <c r="BN132" s="86">
        <v>0</v>
      </c>
      <c r="BO132" s="86">
        <v>0</v>
      </c>
      <c r="BP132" s="86">
        <v>0</v>
      </c>
      <c r="BQ132" s="86">
        <v>0</v>
      </c>
      <c r="BR132" s="86">
        <v>0</v>
      </c>
      <c r="BS132" s="86">
        <v>0</v>
      </c>
      <c r="BT132" s="86">
        <v>0</v>
      </c>
      <c r="BU132" s="86">
        <v>0</v>
      </c>
      <c r="BV132" s="86">
        <v>0</v>
      </c>
      <c r="BW132" s="86">
        <v>0</v>
      </c>
      <c r="BX132" s="86">
        <v>0</v>
      </c>
      <c r="BY132" s="99">
        <f>SUM(I132,W132,AK132,AY132,BM132)</f>
        <v>0</v>
      </c>
      <c r="BZ132" s="12"/>
      <c r="CA132" s="108">
        <f t="shared" si="108"/>
        <v>0</v>
      </c>
      <c r="CB132" s="99">
        <f t="shared" si="109"/>
        <v>0</v>
      </c>
      <c r="CC132" s="86"/>
      <c r="CD132" s="99">
        <f t="shared" si="110"/>
        <v>0</v>
      </c>
      <c r="CE132" s="99">
        <v>0</v>
      </c>
      <c r="CF132" s="99">
        <v>0</v>
      </c>
      <c r="CG132" s="99">
        <v>0</v>
      </c>
      <c r="CH132" s="99">
        <v>0</v>
      </c>
      <c r="CI132" s="99">
        <v>0</v>
      </c>
      <c r="CJ132" s="99">
        <v>0</v>
      </c>
      <c r="CK132" s="99">
        <v>0</v>
      </c>
      <c r="CL132" s="99">
        <v>0</v>
      </c>
      <c r="CM132" s="99">
        <v>0</v>
      </c>
      <c r="CN132" s="99">
        <v>0</v>
      </c>
      <c r="CO132" s="99">
        <v>0</v>
      </c>
      <c r="CP132" s="99">
        <v>0</v>
      </c>
      <c r="CQ132" s="99">
        <v>0</v>
      </c>
      <c r="CR132" s="99">
        <v>0</v>
      </c>
      <c r="CS132" s="99">
        <v>0</v>
      </c>
      <c r="CT132" s="99">
        <v>0</v>
      </c>
      <c r="CU132" s="99">
        <v>0</v>
      </c>
      <c r="CV132" s="99">
        <v>0</v>
      </c>
      <c r="CW132" s="99">
        <v>0</v>
      </c>
      <c r="CX132" s="99">
        <v>0</v>
      </c>
      <c r="CY132" s="99">
        <v>0</v>
      </c>
      <c r="CZ132" s="99">
        <v>0</v>
      </c>
      <c r="DA132" s="99">
        <v>0</v>
      </c>
      <c r="DB132" s="99">
        <v>0</v>
      </c>
      <c r="DC132" s="99">
        <v>0</v>
      </c>
      <c r="DD132" s="99">
        <v>0</v>
      </c>
      <c r="DE132" s="99">
        <v>0</v>
      </c>
      <c r="DF132" s="99">
        <v>0</v>
      </c>
      <c r="DG132" s="99">
        <v>0</v>
      </c>
    </row>
    <row r="133" spans="1:111" hidden="1" x14ac:dyDescent="0.25">
      <c r="A133" s="107"/>
      <c r="B133" s="87"/>
      <c r="C133" s="88"/>
      <c r="D133" s="86"/>
      <c r="E133" s="88"/>
      <c r="F133" s="53"/>
      <c r="G133" s="108"/>
      <c r="H133" s="85"/>
      <c r="I133" s="189"/>
      <c r="J133" s="52"/>
      <c r="K133" s="52"/>
      <c r="L133" s="52"/>
      <c r="M133" s="52"/>
      <c r="N133" s="52"/>
      <c r="O133" s="52"/>
      <c r="P133" s="52"/>
      <c r="Q133" s="52"/>
      <c r="R133" s="52"/>
      <c r="S133" s="52"/>
      <c r="T133" s="52"/>
      <c r="U133" s="108"/>
      <c r="V133" s="85"/>
      <c r="W133" s="189"/>
      <c r="X133" s="52"/>
      <c r="Y133" s="52"/>
      <c r="Z133" s="52"/>
      <c r="AA133" s="52"/>
      <c r="AB133" s="52"/>
      <c r="AC133" s="52"/>
      <c r="AD133" s="52"/>
      <c r="AE133" s="52"/>
      <c r="AF133" s="52"/>
      <c r="AG133" s="52"/>
      <c r="AH133" s="52"/>
      <c r="AI133" s="108"/>
      <c r="AJ133" s="85"/>
      <c r="AK133" s="189"/>
      <c r="AL133" s="52"/>
      <c r="AM133" s="52"/>
      <c r="AN133" s="52"/>
      <c r="AO133" s="52"/>
      <c r="AP133" s="52"/>
      <c r="AQ133" s="52"/>
      <c r="AR133" s="52"/>
      <c r="AS133" s="52"/>
      <c r="AT133" s="52"/>
      <c r="AU133" s="52"/>
      <c r="AV133" s="52"/>
      <c r="AW133" s="108"/>
      <c r="AX133" s="85"/>
      <c r="AY133" s="189"/>
      <c r="AZ133" s="52"/>
      <c r="BA133" s="52"/>
      <c r="BB133" s="52"/>
      <c r="BC133" s="52"/>
      <c r="BD133" s="52"/>
      <c r="BE133" s="52"/>
      <c r="BF133" s="52"/>
      <c r="BG133" s="52"/>
      <c r="BH133" s="52"/>
      <c r="BI133" s="52"/>
      <c r="BJ133" s="52"/>
      <c r="BK133" s="108"/>
      <c r="BL133" s="85"/>
      <c r="BM133" s="189"/>
      <c r="BN133" s="52"/>
      <c r="BO133" s="52"/>
      <c r="BP133" s="52"/>
      <c r="BQ133" s="52"/>
      <c r="BR133" s="52"/>
      <c r="BS133" s="52"/>
      <c r="BT133" s="52"/>
      <c r="BU133" s="52"/>
      <c r="BV133" s="52"/>
      <c r="BW133" s="52"/>
      <c r="BX133" s="52"/>
      <c r="BY133" s="99"/>
      <c r="BZ133" s="12"/>
      <c r="CA133" s="118"/>
      <c r="CB133" s="152"/>
      <c r="CC133" s="52"/>
      <c r="CD133" s="99"/>
      <c r="CE133" s="99"/>
      <c r="CF133" s="99"/>
      <c r="CG133" s="99"/>
      <c r="CH133" s="99"/>
      <c r="CI133" s="99"/>
      <c r="CJ133" s="99"/>
      <c r="CK133" s="99"/>
      <c r="CL133" s="99"/>
      <c r="CM133" s="99"/>
      <c r="CN133" s="99"/>
      <c r="CO133" s="99"/>
      <c r="CP133" s="99"/>
      <c r="CQ133" s="99"/>
      <c r="CR133" s="99"/>
      <c r="CS133" s="99"/>
      <c r="CT133" s="99"/>
      <c r="CU133" s="99"/>
      <c r="CV133" s="99"/>
      <c r="CW133" s="99"/>
      <c r="CX133" s="99"/>
      <c r="CY133" s="99"/>
      <c r="CZ133" s="99"/>
      <c r="DA133" s="99"/>
      <c r="DB133" s="99"/>
      <c r="DC133" s="99"/>
      <c r="DD133" s="99"/>
      <c r="DE133" s="99"/>
      <c r="DF133" s="99"/>
      <c r="DG133" s="99"/>
    </row>
    <row r="134" spans="1:111" hidden="1" x14ac:dyDescent="0.25">
      <c r="A134" s="238" t="s">
        <v>58</v>
      </c>
      <c r="B134" s="239"/>
      <c r="C134" s="146"/>
      <c r="D134" s="86">
        <v>0</v>
      </c>
      <c r="E134" s="88"/>
      <c r="F134" s="41"/>
      <c r="G134" s="30" t="s">
        <v>28</v>
      </c>
      <c r="H134" s="31">
        <v>0</v>
      </c>
      <c r="I134" s="190">
        <f>IF($E134&gt;0,ROUND(((($D134/$E134)*H134)),0),0)</f>
        <v>0</v>
      </c>
      <c r="J134" s="86">
        <v>0</v>
      </c>
      <c r="K134" s="86">
        <v>0</v>
      </c>
      <c r="L134" s="86">
        <v>0</v>
      </c>
      <c r="M134" s="86">
        <v>0</v>
      </c>
      <c r="N134" s="86">
        <v>0</v>
      </c>
      <c r="O134" s="86">
        <v>0</v>
      </c>
      <c r="P134" s="86">
        <v>0</v>
      </c>
      <c r="Q134" s="86">
        <v>0</v>
      </c>
      <c r="R134" s="86">
        <v>0</v>
      </c>
      <c r="S134" s="86">
        <v>0</v>
      </c>
      <c r="T134" s="86">
        <v>0</v>
      </c>
      <c r="U134" s="193" t="s">
        <v>28</v>
      </c>
      <c r="V134" s="31">
        <v>0</v>
      </c>
      <c r="W134" s="190">
        <f>IF($E134&gt;0,ROUND(((($D134/$E134)*V134)*((1+$B$9)^(RIGHT(W$11,2)-1))),0),0)</f>
        <v>0</v>
      </c>
      <c r="X134" s="86">
        <v>0</v>
      </c>
      <c r="Y134" s="86">
        <v>0</v>
      </c>
      <c r="Z134" s="86">
        <v>0</v>
      </c>
      <c r="AA134" s="86">
        <v>0</v>
      </c>
      <c r="AB134" s="86">
        <v>0</v>
      </c>
      <c r="AC134" s="86">
        <v>0</v>
      </c>
      <c r="AD134" s="86">
        <v>0</v>
      </c>
      <c r="AE134" s="86">
        <v>0</v>
      </c>
      <c r="AF134" s="86">
        <v>0</v>
      </c>
      <c r="AG134" s="86">
        <v>0</v>
      </c>
      <c r="AH134" s="86">
        <v>0</v>
      </c>
      <c r="AI134" s="193" t="s">
        <v>28</v>
      </c>
      <c r="AJ134" s="31">
        <v>0</v>
      </c>
      <c r="AK134" s="190">
        <f>IF($E134&gt;0,ROUND(((($D134/$E134)*AJ134)*((1+$B$9)^(RIGHT(AK$11,2)-1))),0),0)</f>
        <v>0</v>
      </c>
      <c r="AL134" s="86">
        <v>0</v>
      </c>
      <c r="AM134" s="86">
        <v>0</v>
      </c>
      <c r="AN134" s="86">
        <v>0</v>
      </c>
      <c r="AO134" s="86">
        <v>0</v>
      </c>
      <c r="AP134" s="86">
        <v>0</v>
      </c>
      <c r="AQ134" s="86">
        <v>0</v>
      </c>
      <c r="AR134" s="86">
        <v>0</v>
      </c>
      <c r="AS134" s="86">
        <v>0</v>
      </c>
      <c r="AT134" s="86">
        <v>0</v>
      </c>
      <c r="AU134" s="86">
        <v>0</v>
      </c>
      <c r="AV134" s="86">
        <v>0</v>
      </c>
      <c r="AW134" s="193" t="s">
        <v>28</v>
      </c>
      <c r="AX134" s="31">
        <v>0</v>
      </c>
      <c r="AY134" s="190">
        <f>IF($E134&gt;0,ROUND(((($D134/$E134)*AX134)*((1+$B$9)^(RIGHT(AY$11,2)-1))),0),0)</f>
        <v>0</v>
      </c>
      <c r="AZ134" s="86">
        <v>0</v>
      </c>
      <c r="BA134" s="86">
        <v>0</v>
      </c>
      <c r="BB134" s="86">
        <v>0</v>
      </c>
      <c r="BC134" s="86">
        <v>0</v>
      </c>
      <c r="BD134" s="86">
        <v>0</v>
      </c>
      <c r="BE134" s="86">
        <v>0</v>
      </c>
      <c r="BF134" s="86">
        <v>0</v>
      </c>
      <c r="BG134" s="86">
        <v>0</v>
      </c>
      <c r="BH134" s="86">
        <v>0</v>
      </c>
      <c r="BI134" s="86">
        <v>0</v>
      </c>
      <c r="BJ134" s="86">
        <v>0</v>
      </c>
      <c r="BK134" s="193" t="s">
        <v>28</v>
      </c>
      <c r="BL134" s="31">
        <v>0</v>
      </c>
      <c r="BM134" s="190">
        <f>IF($E134&gt;0,ROUND(((($D134/$E134)*BL134)*((1+$B$9)^(RIGHT(BM$11,2)-1))),0),0)</f>
        <v>0</v>
      </c>
      <c r="BN134" s="86">
        <v>0</v>
      </c>
      <c r="BO134" s="86">
        <v>0</v>
      </c>
      <c r="BP134" s="86">
        <v>0</v>
      </c>
      <c r="BQ134" s="86">
        <v>0</v>
      </c>
      <c r="BR134" s="86">
        <v>0</v>
      </c>
      <c r="BS134" s="86">
        <v>0</v>
      </c>
      <c r="BT134" s="86">
        <v>0</v>
      </c>
      <c r="BU134" s="86">
        <v>0</v>
      </c>
      <c r="BV134" s="86">
        <v>0</v>
      </c>
      <c r="BW134" s="86">
        <v>0</v>
      </c>
      <c r="BX134" s="86">
        <v>0</v>
      </c>
      <c r="BY134" s="99">
        <f>SUM(I134,W134,AK134,AY134,BM134)</f>
        <v>0</v>
      </c>
      <c r="BZ134" s="12"/>
      <c r="CA134" s="108">
        <f t="shared" ref="CA134:CA135" si="111">SUM(J134,X134,AL134,AZ134,BN134)</f>
        <v>0</v>
      </c>
      <c r="CB134" s="99">
        <f t="shared" ref="CB134:CB135" si="112">SUM(K134:T134,Y134:AH134,AM134:AV134,BA134:BJ134,BO134:BX134)</f>
        <v>0</v>
      </c>
      <c r="CC134" s="86"/>
      <c r="CD134" s="99">
        <f t="shared" ref="CD134:CD135" si="113">BY134-SUM(CE134:DG134)</f>
        <v>0</v>
      </c>
      <c r="CE134" s="99">
        <v>0</v>
      </c>
      <c r="CF134" s="99">
        <v>0</v>
      </c>
      <c r="CG134" s="99">
        <v>0</v>
      </c>
      <c r="CH134" s="99">
        <v>0</v>
      </c>
      <c r="CI134" s="99">
        <v>0</v>
      </c>
      <c r="CJ134" s="99">
        <v>0</v>
      </c>
      <c r="CK134" s="99">
        <v>0</v>
      </c>
      <c r="CL134" s="99">
        <v>0</v>
      </c>
      <c r="CM134" s="99">
        <v>0</v>
      </c>
      <c r="CN134" s="99">
        <v>0</v>
      </c>
      <c r="CO134" s="99">
        <v>0</v>
      </c>
      <c r="CP134" s="99">
        <v>0</v>
      </c>
      <c r="CQ134" s="99">
        <v>0</v>
      </c>
      <c r="CR134" s="99">
        <v>0</v>
      </c>
      <c r="CS134" s="99">
        <v>0</v>
      </c>
      <c r="CT134" s="99">
        <v>0</v>
      </c>
      <c r="CU134" s="99">
        <v>0</v>
      </c>
      <c r="CV134" s="99">
        <v>0</v>
      </c>
      <c r="CW134" s="99">
        <v>0</v>
      </c>
      <c r="CX134" s="99">
        <v>0</v>
      </c>
      <c r="CY134" s="99">
        <v>0</v>
      </c>
      <c r="CZ134" s="99">
        <v>0</v>
      </c>
      <c r="DA134" s="99">
        <v>0</v>
      </c>
      <c r="DB134" s="99">
        <v>0</v>
      </c>
      <c r="DC134" s="99">
        <v>0</v>
      </c>
      <c r="DD134" s="99">
        <v>0</v>
      </c>
      <c r="DE134" s="99">
        <v>0</v>
      </c>
      <c r="DF134" s="99">
        <v>0</v>
      </c>
      <c r="DG134" s="99">
        <v>0</v>
      </c>
    </row>
    <row r="135" spans="1:111" hidden="1" x14ac:dyDescent="0.25">
      <c r="A135" s="107"/>
      <c r="B135" s="87"/>
      <c r="C135" s="88"/>
      <c r="D135" s="86"/>
      <c r="E135" s="88"/>
      <c r="F135" s="41"/>
      <c r="G135" s="30" t="s">
        <v>29</v>
      </c>
      <c r="H135" s="31">
        <v>0</v>
      </c>
      <c r="I135" s="190">
        <f>IF($E134&gt;0,ROUND(((($D134/$E134)*H135)),0),0)</f>
        <v>0</v>
      </c>
      <c r="J135" s="86">
        <v>0</v>
      </c>
      <c r="K135" s="86">
        <v>0</v>
      </c>
      <c r="L135" s="86">
        <v>0</v>
      </c>
      <c r="M135" s="86">
        <v>0</v>
      </c>
      <c r="N135" s="86">
        <v>0</v>
      </c>
      <c r="O135" s="86">
        <v>0</v>
      </c>
      <c r="P135" s="86">
        <v>0</v>
      </c>
      <c r="Q135" s="86">
        <v>0</v>
      </c>
      <c r="R135" s="86">
        <v>0</v>
      </c>
      <c r="S135" s="86">
        <v>0</v>
      </c>
      <c r="T135" s="86">
        <v>0</v>
      </c>
      <c r="U135" s="193" t="s">
        <v>29</v>
      </c>
      <c r="V135" s="31">
        <v>0</v>
      </c>
      <c r="W135" s="190">
        <f>IF($E134&gt;0,ROUND(((($D134/$E134)*V135)*((1+$B$9)^(RIGHT(W$11,2)-1))),0),0)</f>
        <v>0</v>
      </c>
      <c r="X135" s="86">
        <v>0</v>
      </c>
      <c r="Y135" s="86">
        <v>0</v>
      </c>
      <c r="Z135" s="86">
        <v>0</v>
      </c>
      <c r="AA135" s="86">
        <v>0</v>
      </c>
      <c r="AB135" s="86">
        <v>0</v>
      </c>
      <c r="AC135" s="86">
        <v>0</v>
      </c>
      <c r="AD135" s="86">
        <v>0</v>
      </c>
      <c r="AE135" s="86">
        <v>0</v>
      </c>
      <c r="AF135" s="86">
        <v>0</v>
      </c>
      <c r="AG135" s="86">
        <v>0</v>
      </c>
      <c r="AH135" s="86">
        <v>0</v>
      </c>
      <c r="AI135" s="193" t="s">
        <v>29</v>
      </c>
      <c r="AJ135" s="31">
        <v>0</v>
      </c>
      <c r="AK135" s="190">
        <f>IF($E134&gt;0,ROUND(((($D134/$E134)*AJ135)*((1+$B$9)^(RIGHT(AK$11,2)-1))),0),0)</f>
        <v>0</v>
      </c>
      <c r="AL135" s="86">
        <v>0</v>
      </c>
      <c r="AM135" s="86">
        <v>0</v>
      </c>
      <c r="AN135" s="86">
        <v>0</v>
      </c>
      <c r="AO135" s="86">
        <v>0</v>
      </c>
      <c r="AP135" s="86">
        <v>0</v>
      </c>
      <c r="AQ135" s="86">
        <v>0</v>
      </c>
      <c r="AR135" s="86">
        <v>0</v>
      </c>
      <c r="AS135" s="86">
        <v>0</v>
      </c>
      <c r="AT135" s="86">
        <v>0</v>
      </c>
      <c r="AU135" s="86">
        <v>0</v>
      </c>
      <c r="AV135" s="86">
        <v>0</v>
      </c>
      <c r="AW135" s="193" t="s">
        <v>29</v>
      </c>
      <c r="AX135" s="31">
        <v>0</v>
      </c>
      <c r="AY135" s="190">
        <f>IF($E134&gt;0,ROUND(((($D134/$E134)*AX135)*((1+$B$9)^(RIGHT(AY$11,2)-1))),0),0)</f>
        <v>0</v>
      </c>
      <c r="AZ135" s="86">
        <v>0</v>
      </c>
      <c r="BA135" s="86">
        <v>0</v>
      </c>
      <c r="BB135" s="86">
        <v>0</v>
      </c>
      <c r="BC135" s="86">
        <v>0</v>
      </c>
      <c r="BD135" s="86">
        <v>0</v>
      </c>
      <c r="BE135" s="86">
        <v>0</v>
      </c>
      <c r="BF135" s="86">
        <v>0</v>
      </c>
      <c r="BG135" s="86">
        <v>0</v>
      </c>
      <c r="BH135" s="86">
        <v>0</v>
      </c>
      <c r="BI135" s="86">
        <v>0</v>
      </c>
      <c r="BJ135" s="86">
        <v>0</v>
      </c>
      <c r="BK135" s="193" t="s">
        <v>29</v>
      </c>
      <c r="BL135" s="31">
        <v>0</v>
      </c>
      <c r="BM135" s="190">
        <f>IF($E134&gt;0,ROUND(((($D134/$E134)*BL135)*((1+$B$9)^(RIGHT(BM$11,2)-1))),0),0)</f>
        <v>0</v>
      </c>
      <c r="BN135" s="86">
        <v>0</v>
      </c>
      <c r="BO135" s="86">
        <v>0</v>
      </c>
      <c r="BP135" s="86">
        <v>0</v>
      </c>
      <c r="BQ135" s="86">
        <v>0</v>
      </c>
      <c r="BR135" s="86">
        <v>0</v>
      </c>
      <c r="BS135" s="86">
        <v>0</v>
      </c>
      <c r="BT135" s="86">
        <v>0</v>
      </c>
      <c r="BU135" s="86">
        <v>0</v>
      </c>
      <c r="BV135" s="86">
        <v>0</v>
      </c>
      <c r="BW135" s="86">
        <v>0</v>
      </c>
      <c r="BX135" s="86">
        <v>0</v>
      </c>
      <c r="BY135" s="99">
        <f>SUM(I135,W135,AK135,AY135,BM135)</f>
        <v>0</v>
      </c>
      <c r="BZ135" s="12"/>
      <c r="CA135" s="108">
        <f t="shared" si="111"/>
        <v>0</v>
      </c>
      <c r="CB135" s="99">
        <f t="shared" si="112"/>
        <v>0</v>
      </c>
      <c r="CC135" s="86"/>
      <c r="CD135" s="99">
        <f t="shared" si="113"/>
        <v>0</v>
      </c>
      <c r="CE135" s="99">
        <v>0</v>
      </c>
      <c r="CF135" s="99">
        <v>0</v>
      </c>
      <c r="CG135" s="99">
        <v>0</v>
      </c>
      <c r="CH135" s="99">
        <v>0</v>
      </c>
      <c r="CI135" s="99">
        <v>0</v>
      </c>
      <c r="CJ135" s="99">
        <v>0</v>
      </c>
      <c r="CK135" s="99">
        <v>0</v>
      </c>
      <c r="CL135" s="99">
        <v>0</v>
      </c>
      <c r="CM135" s="99">
        <v>0</v>
      </c>
      <c r="CN135" s="99">
        <v>0</v>
      </c>
      <c r="CO135" s="99">
        <v>0</v>
      </c>
      <c r="CP135" s="99">
        <v>0</v>
      </c>
      <c r="CQ135" s="99">
        <v>0</v>
      </c>
      <c r="CR135" s="99">
        <v>0</v>
      </c>
      <c r="CS135" s="99">
        <v>0</v>
      </c>
      <c r="CT135" s="99">
        <v>0</v>
      </c>
      <c r="CU135" s="99">
        <v>0</v>
      </c>
      <c r="CV135" s="99">
        <v>0</v>
      </c>
      <c r="CW135" s="99">
        <v>0</v>
      </c>
      <c r="CX135" s="99">
        <v>0</v>
      </c>
      <c r="CY135" s="99">
        <v>0</v>
      </c>
      <c r="CZ135" s="99">
        <v>0</v>
      </c>
      <c r="DA135" s="99">
        <v>0</v>
      </c>
      <c r="DB135" s="99">
        <v>0</v>
      </c>
      <c r="DC135" s="99">
        <v>0</v>
      </c>
      <c r="DD135" s="99">
        <v>0</v>
      </c>
      <c r="DE135" s="99">
        <v>0</v>
      </c>
      <c r="DF135" s="99">
        <v>0</v>
      </c>
      <c r="DG135" s="99">
        <v>0</v>
      </c>
    </row>
    <row r="136" spans="1:111" hidden="1" x14ac:dyDescent="0.25">
      <c r="A136" s="107"/>
      <c r="B136" s="87"/>
      <c r="C136" s="88"/>
      <c r="D136" s="86"/>
      <c r="E136" s="88"/>
      <c r="F136" s="53"/>
      <c r="G136" s="108"/>
      <c r="H136" s="85"/>
      <c r="I136" s="189"/>
      <c r="J136" s="52"/>
      <c r="K136" s="52"/>
      <c r="L136" s="52"/>
      <c r="M136" s="52"/>
      <c r="N136" s="52"/>
      <c r="O136" s="52"/>
      <c r="P136" s="52"/>
      <c r="Q136" s="52"/>
      <c r="R136" s="52"/>
      <c r="S136" s="52"/>
      <c r="T136" s="52"/>
      <c r="U136" s="108"/>
      <c r="V136" s="85"/>
      <c r="W136" s="189"/>
      <c r="X136" s="52"/>
      <c r="Y136" s="52"/>
      <c r="Z136" s="52"/>
      <c r="AA136" s="52"/>
      <c r="AB136" s="52"/>
      <c r="AC136" s="52"/>
      <c r="AD136" s="52"/>
      <c r="AE136" s="52"/>
      <c r="AF136" s="52"/>
      <c r="AG136" s="52"/>
      <c r="AH136" s="52"/>
      <c r="AI136" s="108"/>
      <c r="AJ136" s="85"/>
      <c r="AK136" s="189"/>
      <c r="AL136" s="52"/>
      <c r="AM136" s="52"/>
      <c r="AN136" s="52"/>
      <c r="AO136" s="52"/>
      <c r="AP136" s="52"/>
      <c r="AQ136" s="52"/>
      <c r="AR136" s="52"/>
      <c r="AS136" s="52"/>
      <c r="AT136" s="52"/>
      <c r="AU136" s="52"/>
      <c r="AV136" s="52"/>
      <c r="AW136" s="108"/>
      <c r="AX136" s="85"/>
      <c r="AY136" s="189"/>
      <c r="AZ136" s="52"/>
      <c r="BA136" s="52"/>
      <c r="BB136" s="52"/>
      <c r="BC136" s="52"/>
      <c r="BD136" s="52"/>
      <c r="BE136" s="52"/>
      <c r="BF136" s="52"/>
      <c r="BG136" s="52"/>
      <c r="BH136" s="52"/>
      <c r="BI136" s="52"/>
      <c r="BJ136" s="52"/>
      <c r="BK136" s="108"/>
      <c r="BL136" s="85"/>
      <c r="BM136" s="189"/>
      <c r="BN136" s="52"/>
      <c r="BO136" s="52"/>
      <c r="BP136" s="52"/>
      <c r="BQ136" s="52"/>
      <c r="BR136" s="52"/>
      <c r="BS136" s="52"/>
      <c r="BT136" s="52"/>
      <c r="BU136" s="52"/>
      <c r="BV136" s="52"/>
      <c r="BW136" s="52"/>
      <c r="BX136" s="52"/>
      <c r="BY136" s="99"/>
      <c r="BZ136" s="12"/>
      <c r="CA136" s="118"/>
      <c r="CB136" s="152"/>
      <c r="CC136" s="52"/>
      <c r="CD136" s="99"/>
      <c r="CE136" s="99"/>
      <c r="CF136" s="99"/>
      <c r="CG136" s="99"/>
      <c r="CH136" s="99"/>
      <c r="CI136" s="99"/>
      <c r="CJ136" s="99"/>
      <c r="CK136" s="99"/>
      <c r="CL136" s="99"/>
      <c r="CM136" s="99"/>
      <c r="CN136" s="99"/>
      <c r="CO136" s="99"/>
      <c r="CP136" s="99"/>
      <c r="CQ136" s="99"/>
      <c r="CR136" s="99"/>
      <c r="CS136" s="99"/>
      <c r="CT136" s="99"/>
      <c r="CU136" s="99"/>
      <c r="CV136" s="99"/>
      <c r="CW136" s="99"/>
      <c r="CX136" s="99"/>
      <c r="CY136" s="99"/>
      <c r="CZ136" s="99"/>
      <c r="DA136" s="99"/>
      <c r="DB136" s="99"/>
      <c r="DC136" s="99"/>
      <c r="DD136" s="99"/>
      <c r="DE136" s="99"/>
      <c r="DF136" s="99"/>
      <c r="DG136" s="99"/>
    </row>
    <row r="137" spans="1:111" hidden="1" x14ac:dyDescent="0.25">
      <c r="A137" s="238" t="s">
        <v>58</v>
      </c>
      <c r="B137" s="239"/>
      <c r="C137" s="146"/>
      <c r="D137" s="86">
        <v>0</v>
      </c>
      <c r="E137" s="88"/>
      <c r="F137" s="41"/>
      <c r="G137" s="30" t="s">
        <v>28</v>
      </c>
      <c r="H137" s="31">
        <v>0</v>
      </c>
      <c r="I137" s="190">
        <f>IF($E137&gt;0,ROUND(((($D137/$E137)*H137)),0),0)</f>
        <v>0</v>
      </c>
      <c r="J137" s="86">
        <v>0</v>
      </c>
      <c r="K137" s="86">
        <v>0</v>
      </c>
      <c r="L137" s="86">
        <v>0</v>
      </c>
      <c r="M137" s="86">
        <v>0</v>
      </c>
      <c r="N137" s="86">
        <v>0</v>
      </c>
      <c r="O137" s="86">
        <v>0</v>
      </c>
      <c r="P137" s="86">
        <v>0</v>
      </c>
      <c r="Q137" s="86">
        <v>0</v>
      </c>
      <c r="R137" s="86">
        <v>0</v>
      </c>
      <c r="S137" s="86">
        <v>0</v>
      </c>
      <c r="T137" s="86">
        <v>0</v>
      </c>
      <c r="U137" s="193" t="s">
        <v>28</v>
      </c>
      <c r="V137" s="31">
        <v>0</v>
      </c>
      <c r="W137" s="190">
        <f>IF($E137&gt;0,ROUND(((($D137/$E137)*V137)*((1+$B$9)^(RIGHT(W$11,2)-1))),0),0)</f>
        <v>0</v>
      </c>
      <c r="X137" s="86">
        <v>0</v>
      </c>
      <c r="Y137" s="86">
        <v>0</v>
      </c>
      <c r="Z137" s="86">
        <v>0</v>
      </c>
      <c r="AA137" s="86">
        <v>0</v>
      </c>
      <c r="AB137" s="86">
        <v>0</v>
      </c>
      <c r="AC137" s="86">
        <v>0</v>
      </c>
      <c r="AD137" s="86">
        <v>0</v>
      </c>
      <c r="AE137" s="86">
        <v>0</v>
      </c>
      <c r="AF137" s="86">
        <v>0</v>
      </c>
      <c r="AG137" s="86">
        <v>0</v>
      </c>
      <c r="AH137" s="86">
        <v>0</v>
      </c>
      <c r="AI137" s="193" t="s">
        <v>28</v>
      </c>
      <c r="AJ137" s="31">
        <v>0</v>
      </c>
      <c r="AK137" s="190">
        <f>IF($E137&gt;0,ROUND(((($D137/$E137)*AJ137)*((1+$B$9)^(RIGHT(AK$11,2)-1))),0),0)</f>
        <v>0</v>
      </c>
      <c r="AL137" s="86">
        <v>0</v>
      </c>
      <c r="AM137" s="86">
        <v>0</v>
      </c>
      <c r="AN137" s="86">
        <v>0</v>
      </c>
      <c r="AO137" s="86">
        <v>0</v>
      </c>
      <c r="AP137" s="86">
        <v>0</v>
      </c>
      <c r="AQ137" s="86">
        <v>0</v>
      </c>
      <c r="AR137" s="86">
        <v>0</v>
      </c>
      <c r="AS137" s="86">
        <v>0</v>
      </c>
      <c r="AT137" s="86">
        <v>0</v>
      </c>
      <c r="AU137" s="86">
        <v>0</v>
      </c>
      <c r="AV137" s="86">
        <v>0</v>
      </c>
      <c r="AW137" s="193" t="s">
        <v>28</v>
      </c>
      <c r="AX137" s="31">
        <v>0</v>
      </c>
      <c r="AY137" s="190">
        <f>IF($E137&gt;0,ROUND(((($D137/$E137)*AX137)*((1+$B$9)^(RIGHT(AY$11,2)-1))),0),0)</f>
        <v>0</v>
      </c>
      <c r="AZ137" s="86">
        <v>0</v>
      </c>
      <c r="BA137" s="86">
        <v>0</v>
      </c>
      <c r="BB137" s="86">
        <v>0</v>
      </c>
      <c r="BC137" s="86">
        <v>0</v>
      </c>
      <c r="BD137" s="86">
        <v>0</v>
      </c>
      <c r="BE137" s="86">
        <v>0</v>
      </c>
      <c r="BF137" s="86">
        <v>0</v>
      </c>
      <c r="BG137" s="86">
        <v>0</v>
      </c>
      <c r="BH137" s="86">
        <v>0</v>
      </c>
      <c r="BI137" s="86">
        <v>0</v>
      </c>
      <c r="BJ137" s="86">
        <v>0</v>
      </c>
      <c r="BK137" s="193" t="s">
        <v>28</v>
      </c>
      <c r="BL137" s="31">
        <v>0</v>
      </c>
      <c r="BM137" s="190">
        <f>IF($E137&gt;0,ROUND(((($D137/$E137)*BL137)*((1+$B$9)^(RIGHT(BM$11,2)-1))),0),0)</f>
        <v>0</v>
      </c>
      <c r="BN137" s="86">
        <v>0</v>
      </c>
      <c r="BO137" s="86">
        <v>0</v>
      </c>
      <c r="BP137" s="86">
        <v>0</v>
      </c>
      <c r="BQ137" s="86">
        <v>0</v>
      </c>
      <c r="BR137" s="86">
        <v>0</v>
      </c>
      <c r="BS137" s="86">
        <v>0</v>
      </c>
      <c r="BT137" s="86">
        <v>0</v>
      </c>
      <c r="BU137" s="86">
        <v>0</v>
      </c>
      <c r="BV137" s="86">
        <v>0</v>
      </c>
      <c r="BW137" s="86">
        <v>0</v>
      </c>
      <c r="BX137" s="86">
        <v>0</v>
      </c>
      <c r="BY137" s="99">
        <f>SUM(I137,W137,AK137,AY137,BM137)</f>
        <v>0</v>
      </c>
      <c r="BZ137" s="12"/>
      <c r="CA137" s="108">
        <f t="shared" ref="CA137:CA138" si="114">SUM(J137,X137,AL137,AZ137,BN137)</f>
        <v>0</v>
      </c>
      <c r="CB137" s="99">
        <f t="shared" ref="CB137:CB138" si="115">SUM(K137:T137,Y137:AH137,AM137:AV137,BA137:BJ137,BO137:BX137)</f>
        <v>0</v>
      </c>
      <c r="CC137" s="86"/>
      <c r="CD137" s="99">
        <f t="shared" ref="CD137:CD138" si="116">BY137-SUM(CE137:DG137)</f>
        <v>0</v>
      </c>
      <c r="CE137" s="99">
        <v>0</v>
      </c>
      <c r="CF137" s="99">
        <v>0</v>
      </c>
      <c r="CG137" s="99">
        <v>0</v>
      </c>
      <c r="CH137" s="99">
        <v>0</v>
      </c>
      <c r="CI137" s="99">
        <v>0</v>
      </c>
      <c r="CJ137" s="99">
        <v>0</v>
      </c>
      <c r="CK137" s="99">
        <v>0</v>
      </c>
      <c r="CL137" s="99">
        <v>0</v>
      </c>
      <c r="CM137" s="99">
        <v>0</v>
      </c>
      <c r="CN137" s="99">
        <v>0</v>
      </c>
      <c r="CO137" s="99">
        <v>0</v>
      </c>
      <c r="CP137" s="99">
        <v>0</v>
      </c>
      <c r="CQ137" s="99">
        <v>0</v>
      </c>
      <c r="CR137" s="99">
        <v>0</v>
      </c>
      <c r="CS137" s="99">
        <v>0</v>
      </c>
      <c r="CT137" s="99">
        <v>0</v>
      </c>
      <c r="CU137" s="99">
        <v>0</v>
      </c>
      <c r="CV137" s="99">
        <v>0</v>
      </c>
      <c r="CW137" s="99">
        <v>0</v>
      </c>
      <c r="CX137" s="99">
        <v>0</v>
      </c>
      <c r="CY137" s="99">
        <v>0</v>
      </c>
      <c r="CZ137" s="99">
        <v>0</v>
      </c>
      <c r="DA137" s="99">
        <v>0</v>
      </c>
      <c r="DB137" s="99">
        <v>0</v>
      </c>
      <c r="DC137" s="99">
        <v>0</v>
      </c>
      <c r="DD137" s="99">
        <v>0</v>
      </c>
      <c r="DE137" s="99">
        <v>0</v>
      </c>
      <c r="DF137" s="99">
        <v>0</v>
      </c>
      <c r="DG137" s="99">
        <v>0</v>
      </c>
    </row>
    <row r="138" spans="1:111" hidden="1" x14ac:dyDescent="0.25">
      <c r="A138" s="107"/>
      <c r="B138" s="87"/>
      <c r="C138" s="88"/>
      <c r="D138" s="86"/>
      <c r="E138" s="88"/>
      <c r="F138" s="41"/>
      <c r="G138" s="30" t="s">
        <v>29</v>
      </c>
      <c r="H138" s="31">
        <v>0</v>
      </c>
      <c r="I138" s="190">
        <f>IF($E137&gt;0,ROUND(((($D137/$E137)*H138)),0),0)</f>
        <v>0</v>
      </c>
      <c r="J138" s="86">
        <v>0</v>
      </c>
      <c r="K138" s="86">
        <v>0</v>
      </c>
      <c r="L138" s="86">
        <v>0</v>
      </c>
      <c r="M138" s="86">
        <v>0</v>
      </c>
      <c r="N138" s="86">
        <v>0</v>
      </c>
      <c r="O138" s="86">
        <v>0</v>
      </c>
      <c r="P138" s="86">
        <v>0</v>
      </c>
      <c r="Q138" s="86">
        <v>0</v>
      </c>
      <c r="R138" s="86">
        <v>0</v>
      </c>
      <c r="S138" s="86">
        <v>0</v>
      </c>
      <c r="T138" s="86">
        <v>0</v>
      </c>
      <c r="U138" s="193" t="s">
        <v>29</v>
      </c>
      <c r="V138" s="31">
        <v>0</v>
      </c>
      <c r="W138" s="190">
        <f>IF($E137&gt;0,ROUND(((($D137/$E137)*V138)*((1+$B$9)^(RIGHT(W$11,2)-1))),0),0)</f>
        <v>0</v>
      </c>
      <c r="X138" s="86">
        <v>0</v>
      </c>
      <c r="Y138" s="86">
        <v>0</v>
      </c>
      <c r="Z138" s="86">
        <v>0</v>
      </c>
      <c r="AA138" s="86">
        <v>0</v>
      </c>
      <c r="AB138" s="86">
        <v>0</v>
      </c>
      <c r="AC138" s="86">
        <v>0</v>
      </c>
      <c r="AD138" s="86">
        <v>0</v>
      </c>
      <c r="AE138" s="86">
        <v>0</v>
      </c>
      <c r="AF138" s="86">
        <v>0</v>
      </c>
      <c r="AG138" s="86">
        <v>0</v>
      </c>
      <c r="AH138" s="86">
        <v>0</v>
      </c>
      <c r="AI138" s="193" t="s">
        <v>29</v>
      </c>
      <c r="AJ138" s="31">
        <v>0</v>
      </c>
      <c r="AK138" s="190">
        <f>IF($E137&gt;0,ROUND(((($D137/$E137)*AJ138)*((1+$B$9)^(RIGHT(AK$11,2)-1))),0),0)</f>
        <v>0</v>
      </c>
      <c r="AL138" s="86">
        <v>0</v>
      </c>
      <c r="AM138" s="86">
        <v>0</v>
      </c>
      <c r="AN138" s="86">
        <v>0</v>
      </c>
      <c r="AO138" s="86">
        <v>0</v>
      </c>
      <c r="AP138" s="86">
        <v>0</v>
      </c>
      <c r="AQ138" s="86">
        <v>0</v>
      </c>
      <c r="AR138" s="86">
        <v>0</v>
      </c>
      <c r="AS138" s="86">
        <v>0</v>
      </c>
      <c r="AT138" s="86">
        <v>0</v>
      </c>
      <c r="AU138" s="86">
        <v>0</v>
      </c>
      <c r="AV138" s="86">
        <v>0</v>
      </c>
      <c r="AW138" s="193" t="s">
        <v>29</v>
      </c>
      <c r="AX138" s="31">
        <v>0</v>
      </c>
      <c r="AY138" s="190">
        <f>IF($E137&gt;0,ROUND(((($D137/$E137)*AX138)*((1+$B$9)^(RIGHT(AY$11,2)-1))),0),0)</f>
        <v>0</v>
      </c>
      <c r="AZ138" s="86">
        <v>0</v>
      </c>
      <c r="BA138" s="86">
        <v>0</v>
      </c>
      <c r="BB138" s="86">
        <v>0</v>
      </c>
      <c r="BC138" s="86">
        <v>0</v>
      </c>
      <c r="BD138" s="86">
        <v>0</v>
      </c>
      <c r="BE138" s="86">
        <v>0</v>
      </c>
      <c r="BF138" s="86">
        <v>0</v>
      </c>
      <c r="BG138" s="86">
        <v>0</v>
      </c>
      <c r="BH138" s="86">
        <v>0</v>
      </c>
      <c r="BI138" s="86">
        <v>0</v>
      </c>
      <c r="BJ138" s="86">
        <v>0</v>
      </c>
      <c r="BK138" s="193" t="s">
        <v>29</v>
      </c>
      <c r="BL138" s="31">
        <v>0</v>
      </c>
      <c r="BM138" s="190">
        <f>IF($E137&gt;0,ROUND(((($D137/$E137)*BL138)*((1+$B$9)^(RIGHT(BM$11,2)-1))),0),0)</f>
        <v>0</v>
      </c>
      <c r="BN138" s="86">
        <v>0</v>
      </c>
      <c r="BO138" s="86">
        <v>0</v>
      </c>
      <c r="BP138" s="86">
        <v>0</v>
      </c>
      <c r="BQ138" s="86">
        <v>0</v>
      </c>
      <c r="BR138" s="86">
        <v>0</v>
      </c>
      <c r="BS138" s="86">
        <v>0</v>
      </c>
      <c r="BT138" s="86">
        <v>0</v>
      </c>
      <c r="BU138" s="86">
        <v>0</v>
      </c>
      <c r="BV138" s="86">
        <v>0</v>
      </c>
      <c r="BW138" s="86">
        <v>0</v>
      </c>
      <c r="BX138" s="86">
        <v>0</v>
      </c>
      <c r="BY138" s="99">
        <f>SUM(I138,W138,AK138,AY138,BM138)</f>
        <v>0</v>
      </c>
      <c r="BZ138" s="12"/>
      <c r="CA138" s="108">
        <f t="shared" si="114"/>
        <v>0</v>
      </c>
      <c r="CB138" s="99">
        <f t="shared" si="115"/>
        <v>0</v>
      </c>
      <c r="CC138" s="86"/>
      <c r="CD138" s="99">
        <f t="shared" si="116"/>
        <v>0</v>
      </c>
      <c r="CE138" s="99">
        <v>0</v>
      </c>
      <c r="CF138" s="99">
        <v>0</v>
      </c>
      <c r="CG138" s="99">
        <v>0</v>
      </c>
      <c r="CH138" s="99">
        <v>0</v>
      </c>
      <c r="CI138" s="99">
        <v>0</v>
      </c>
      <c r="CJ138" s="99">
        <v>0</v>
      </c>
      <c r="CK138" s="99">
        <v>0</v>
      </c>
      <c r="CL138" s="99">
        <v>0</v>
      </c>
      <c r="CM138" s="99">
        <v>0</v>
      </c>
      <c r="CN138" s="99">
        <v>0</v>
      </c>
      <c r="CO138" s="99">
        <v>0</v>
      </c>
      <c r="CP138" s="99">
        <v>0</v>
      </c>
      <c r="CQ138" s="99">
        <v>0</v>
      </c>
      <c r="CR138" s="99">
        <v>0</v>
      </c>
      <c r="CS138" s="99">
        <v>0</v>
      </c>
      <c r="CT138" s="99">
        <v>0</v>
      </c>
      <c r="CU138" s="99">
        <v>0</v>
      </c>
      <c r="CV138" s="99">
        <v>0</v>
      </c>
      <c r="CW138" s="99">
        <v>0</v>
      </c>
      <c r="CX138" s="99">
        <v>0</v>
      </c>
      <c r="CY138" s="99">
        <v>0</v>
      </c>
      <c r="CZ138" s="99">
        <v>0</v>
      </c>
      <c r="DA138" s="99">
        <v>0</v>
      </c>
      <c r="DB138" s="99">
        <v>0</v>
      </c>
      <c r="DC138" s="99">
        <v>0</v>
      </c>
      <c r="DD138" s="99">
        <v>0</v>
      </c>
      <c r="DE138" s="99">
        <v>0</v>
      </c>
      <c r="DF138" s="99">
        <v>0</v>
      </c>
      <c r="DG138" s="99">
        <v>0</v>
      </c>
    </row>
    <row r="139" spans="1:111" hidden="1" x14ac:dyDescent="0.25">
      <c r="A139" s="107"/>
      <c r="B139" s="87"/>
      <c r="C139" s="88"/>
      <c r="D139" s="86"/>
      <c r="E139" s="88"/>
      <c r="F139" s="53"/>
      <c r="G139" s="108"/>
      <c r="H139" s="85"/>
      <c r="I139" s="189"/>
      <c r="J139" s="52"/>
      <c r="K139" s="52"/>
      <c r="L139" s="52"/>
      <c r="M139" s="52"/>
      <c r="N139" s="52"/>
      <c r="O139" s="52"/>
      <c r="P139" s="52"/>
      <c r="Q139" s="52"/>
      <c r="R139" s="52"/>
      <c r="S139" s="52"/>
      <c r="T139" s="52"/>
      <c r="U139" s="108"/>
      <c r="V139" s="85"/>
      <c r="W139" s="189"/>
      <c r="X139" s="52"/>
      <c r="Y139" s="52"/>
      <c r="Z139" s="52"/>
      <c r="AA139" s="52"/>
      <c r="AB139" s="52"/>
      <c r="AC139" s="52"/>
      <c r="AD139" s="52"/>
      <c r="AE139" s="52"/>
      <c r="AF139" s="52"/>
      <c r="AG139" s="52"/>
      <c r="AH139" s="52"/>
      <c r="AI139" s="108"/>
      <c r="AJ139" s="85"/>
      <c r="AK139" s="189"/>
      <c r="AL139" s="52"/>
      <c r="AM139" s="52"/>
      <c r="AN139" s="52"/>
      <c r="AO139" s="52"/>
      <c r="AP139" s="52"/>
      <c r="AQ139" s="52"/>
      <c r="AR139" s="52"/>
      <c r="AS139" s="52"/>
      <c r="AT139" s="52"/>
      <c r="AU139" s="52"/>
      <c r="AV139" s="52"/>
      <c r="AW139" s="108"/>
      <c r="AX139" s="85"/>
      <c r="AY139" s="189"/>
      <c r="AZ139" s="52"/>
      <c r="BA139" s="52"/>
      <c r="BB139" s="52"/>
      <c r="BC139" s="52"/>
      <c r="BD139" s="52"/>
      <c r="BE139" s="52"/>
      <c r="BF139" s="52"/>
      <c r="BG139" s="52"/>
      <c r="BH139" s="52"/>
      <c r="BI139" s="52"/>
      <c r="BJ139" s="52"/>
      <c r="BK139" s="108"/>
      <c r="BL139" s="85"/>
      <c r="BM139" s="189"/>
      <c r="BN139" s="52"/>
      <c r="BO139" s="52"/>
      <c r="BP139" s="52"/>
      <c r="BQ139" s="52"/>
      <c r="BR139" s="52"/>
      <c r="BS139" s="52"/>
      <c r="BT139" s="52"/>
      <c r="BU139" s="52"/>
      <c r="BV139" s="52"/>
      <c r="BW139" s="52"/>
      <c r="BX139" s="52"/>
      <c r="BY139" s="99"/>
      <c r="BZ139" s="12"/>
      <c r="CA139" s="118"/>
      <c r="CB139" s="152"/>
      <c r="CC139" s="52"/>
      <c r="CD139" s="99"/>
      <c r="CE139" s="99"/>
      <c r="CF139" s="99"/>
      <c r="CG139" s="99"/>
      <c r="CH139" s="99"/>
      <c r="CI139" s="99"/>
      <c r="CJ139" s="99"/>
      <c r="CK139" s="99"/>
      <c r="CL139" s="99"/>
      <c r="CM139" s="99"/>
      <c r="CN139" s="99"/>
      <c r="CO139" s="99"/>
      <c r="CP139" s="99"/>
      <c r="CQ139" s="99"/>
      <c r="CR139" s="99"/>
      <c r="CS139" s="99"/>
      <c r="CT139" s="99"/>
      <c r="CU139" s="99"/>
      <c r="CV139" s="99"/>
      <c r="CW139" s="99"/>
      <c r="CX139" s="99"/>
      <c r="CY139" s="99"/>
      <c r="CZ139" s="99"/>
      <c r="DA139" s="99"/>
      <c r="DB139" s="99"/>
      <c r="DC139" s="99"/>
      <c r="DD139" s="99"/>
      <c r="DE139" s="99"/>
      <c r="DF139" s="99"/>
      <c r="DG139" s="99"/>
    </row>
    <row r="140" spans="1:111" hidden="1" x14ac:dyDescent="0.25">
      <c r="A140" s="238" t="s">
        <v>58</v>
      </c>
      <c r="B140" s="239"/>
      <c r="C140" s="146"/>
      <c r="D140" s="86">
        <v>0</v>
      </c>
      <c r="E140" s="88"/>
      <c r="F140" s="41"/>
      <c r="G140" s="30" t="s">
        <v>28</v>
      </c>
      <c r="H140" s="31">
        <v>0</v>
      </c>
      <c r="I140" s="190">
        <f>IF($E140&gt;0,ROUND(((($D140/$E140)*H140)),0),0)</f>
        <v>0</v>
      </c>
      <c r="J140" s="86">
        <v>0</v>
      </c>
      <c r="K140" s="86">
        <v>0</v>
      </c>
      <c r="L140" s="86">
        <v>0</v>
      </c>
      <c r="M140" s="86">
        <v>0</v>
      </c>
      <c r="N140" s="86">
        <v>0</v>
      </c>
      <c r="O140" s="86">
        <v>0</v>
      </c>
      <c r="P140" s="86">
        <v>0</v>
      </c>
      <c r="Q140" s="86">
        <v>0</v>
      </c>
      <c r="R140" s="86">
        <v>0</v>
      </c>
      <c r="S140" s="86">
        <v>0</v>
      </c>
      <c r="T140" s="86">
        <v>0</v>
      </c>
      <c r="U140" s="193" t="s">
        <v>28</v>
      </c>
      <c r="V140" s="31">
        <v>0</v>
      </c>
      <c r="W140" s="190">
        <f>IF($E140&gt;0,ROUND(((($D140/$E140)*V140)*((1+$B$9)^(RIGHT(W$11,2)-1))),0),0)</f>
        <v>0</v>
      </c>
      <c r="X140" s="86">
        <v>0</v>
      </c>
      <c r="Y140" s="86">
        <v>0</v>
      </c>
      <c r="Z140" s="86">
        <v>0</v>
      </c>
      <c r="AA140" s="86">
        <v>0</v>
      </c>
      <c r="AB140" s="86">
        <v>0</v>
      </c>
      <c r="AC140" s="86">
        <v>0</v>
      </c>
      <c r="AD140" s="86">
        <v>0</v>
      </c>
      <c r="AE140" s="86">
        <v>0</v>
      </c>
      <c r="AF140" s="86">
        <v>0</v>
      </c>
      <c r="AG140" s="86">
        <v>0</v>
      </c>
      <c r="AH140" s="86">
        <v>0</v>
      </c>
      <c r="AI140" s="193" t="s">
        <v>28</v>
      </c>
      <c r="AJ140" s="31">
        <v>0</v>
      </c>
      <c r="AK140" s="190">
        <f>IF($E140&gt;0,ROUND(((($D140/$E140)*AJ140)*((1+$B$9)^(RIGHT(AK$11,2)-1))),0),0)</f>
        <v>0</v>
      </c>
      <c r="AL140" s="86">
        <v>0</v>
      </c>
      <c r="AM140" s="86">
        <v>0</v>
      </c>
      <c r="AN140" s="86">
        <v>0</v>
      </c>
      <c r="AO140" s="86">
        <v>0</v>
      </c>
      <c r="AP140" s="86">
        <v>0</v>
      </c>
      <c r="AQ140" s="86">
        <v>0</v>
      </c>
      <c r="AR140" s="86">
        <v>0</v>
      </c>
      <c r="AS140" s="86">
        <v>0</v>
      </c>
      <c r="AT140" s="86">
        <v>0</v>
      </c>
      <c r="AU140" s="86">
        <v>0</v>
      </c>
      <c r="AV140" s="86">
        <v>0</v>
      </c>
      <c r="AW140" s="193" t="s">
        <v>28</v>
      </c>
      <c r="AX140" s="31">
        <v>0</v>
      </c>
      <c r="AY140" s="190">
        <f>IF($E140&gt;0,ROUND(((($D140/$E140)*AX140)*((1+$B$9)^(RIGHT(AY$11,2)-1))),0),0)</f>
        <v>0</v>
      </c>
      <c r="AZ140" s="86">
        <v>0</v>
      </c>
      <c r="BA140" s="86">
        <v>0</v>
      </c>
      <c r="BB140" s="86">
        <v>0</v>
      </c>
      <c r="BC140" s="86">
        <v>0</v>
      </c>
      <c r="BD140" s="86">
        <v>0</v>
      </c>
      <c r="BE140" s="86">
        <v>0</v>
      </c>
      <c r="BF140" s="86">
        <v>0</v>
      </c>
      <c r="BG140" s="86">
        <v>0</v>
      </c>
      <c r="BH140" s="86">
        <v>0</v>
      </c>
      <c r="BI140" s="86">
        <v>0</v>
      </c>
      <c r="BJ140" s="86">
        <v>0</v>
      </c>
      <c r="BK140" s="193" t="s">
        <v>28</v>
      </c>
      <c r="BL140" s="31">
        <v>0</v>
      </c>
      <c r="BM140" s="190">
        <f>IF($E140&gt;0,ROUND(((($D140/$E140)*BL140)*((1+$B$9)^(RIGHT(BM$11,2)-1))),0),0)</f>
        <v>0</v>
      </c>
      <c r="BN140" s="86">
        <v>0</v>
      </c>
      <c r="BO140" s="86">
        <v>0</v>
      </c>
      <c r="BP140" s="86">
        <v>0</v>
      </c>
      <c r="BQ140" s="86">
        <v>0</v>
      </c>
      <c r="BR140" s="86">
        <v>0</v>
      </c>
      <c r="BS140" s="86">
        <v>0</v>
      </c>
      <c r="BT140" s="86">
        <v>0</v>
      </c>
      <c r="BU140" s="86">
        <v>0</v>
      </c>
      <c r="BV140" s="86">
        <v>0</v>
      </c>
      <c r="BW140" s="86">
        <v>0</v>
      </c>
      <c r="BX140" s="86">
        <v>0</v>
      </c>
      <c r="BY140" s="99">
        <f>SUM(I140,W140,AK140,AY140,BM140)</f>
        <v>0</v>
      </c>
      <c r="BZ140" s="12"/>
      <c r="CA140" s="108">
        <f t="shared" ref="CA140:CA141" si="117">SUM(J140,X140,AL140,AZ140,BN140)</f>
        <v>0</v>
      </c>
      <c r="CB140" s="99">
        <f t="shared" ref="CB140:CB141" si="118">SUM(K140:T140,Y140:AH140,AM140:AV140,BA140:BJ140,BO140:BX140)</f>
        <v>0</v>
      </c>
      <c r="CC140" s="86"/>
      <c r="CD140" s="99">
        <f t="shared" ref="CD140:CD141" si="119">BY140-SUM(CE140:DG140)</f>
        <v>0</v>
      </c>
      <c r="CE140" s="99">
        <v>0</v>
      </c>
      <c r="CF140" s="99">
        <v>0</v>
      </c>
      <c r="CG140" s="99">
        <v>0</v>
      </c>
      <c r="CH140" s="99">
        <v>0</v>
      </c>
      <c r="CI140" s="99">
        <v>0</v>
      </c>
      <c r="CJ140" s="99">
        <v>0</v>
      </c>
      <c r="CK140" s="99">
        <v>0</v>
      </c>
      <c r="CL140" s="99">
        <v>0</v>
      </c>
      <c r="CM140" s="99">
        <v>0</v>
      </c>
      <c r="CN140" s="99">
        <v>0</v>
      </c>
      <c r="CO140" s="99">
        <v>0</v>
      </c>
      <c r="CP140" s="99">
        <v>0</v>
      </c>
      <c r="CQ140" s="99">
        <v>0</v>
      </c>
      <c r="CR140" s="99">
        <v>0</v>
      </c>
      <c r="CS140" s="99">
        <v>0</v>
      </c>
      <c r="CT140" s="99">
        <v>0</v>
      </c>
      <c r="CU140" s="99">
        <v>0</v>
      </c>
      <c r="CV140" s="99">
        <v>0</v>
      </c>
      <c r="CW140" s="99">
        <v>0</v>
      </c>
      <c r="CX140" s="99">
        <v>0</v>
      </c>
      <c r="CY140" s="99">
        <v>0</v>
      </c>
      <c r="CZ140" s="99">
        <v>0</v>
      </c>
      <c r="DA140" s="99">
        <v>0</v>
      </c>
      <c r="DB140" s="99">
        <v>0</v>
      </c>
      <c r="DC140" s="99">
        <v>0</v>
      </c>
      <c r="DD140" s="99">
        <v>0</v>
      </c>
      <c r="DE140" s="99">
        <v>0</v>
      </c>
      <c r="DF140" s="99">
        <v>0</v>
      </c>
      <c r="DG140" s="99">
        <v>0</v>
      </c>
    </row>
    <row r="141" spans="1:111" hidden="1" x14ac:dyDescent="0.25">
      <c r="A141" s="107"/>
      <c r="B141" s="87"/>
      <c r="C141" s="88"/>
      <c r="D141" s="86"/>
      <c r="E141" s="88"/>
      <c r="F141" s="41"/>
      <c r="G141" s="30" t="s">
        <v>29</v>
      </c>
      <c r="H141" s="31">
        <v>0</v>
      </c>
      <c r="I141" s="190">
        <f>IF($E140&gt;0,ROUND(((($D140/$E140)*H141)),0),0)</f>
        <v>0</v>
      </c>
      <c r="J141" s="86">
        <v>0</v>
      </c>
      <c r="K141" s="86">
        <v>0</v>
      </c>
      <c r="L141" s="86">
        <v>0</v>
      </c>
      <c r="M141" s="86">
        <v>0</v>
      </c>
      <c r="N141" s="86">
        <v>0</v>
      </c>
      <c r="O141" s="86">
        <v>0</v>
      </c>
      <c r="P141" s="86">
        <v>0</v>
      </c>
      <c r="Q141" s="86">
        <v>0</v>
      </c>
      <c r="R141" s="86">
        <v>0</v>
      </c>
      <c r="S141" s="86">
        <v>0</v>
      </c>
      <c r="T141" s="86">
        <v>0</v>
      </c>
      <c r="U141" s="193" t="s">
        <v>29</v>
      </c>
      <c r="V141" s="31">
        <v>0</v>
      </c>
      <c r="W141" s="190">
        <f>IF($E140&gt;0,ROUND(((($D140/$E140)*V141)*((1+$B$9)^(RIGHT(W$11,2)-1))),0),0)</f>
        <v>0</v>
      </c>
      <c r="X141" s="86">
        <v>0</v>
      </c>
      <c r="Y141" s="86">
        <v>0</v>
      </c>
      <c r="Z141" s="86">
        <v>0</v>
      </c>
      <c r="AA141" s="86">
        <v>0</v>
      </c>
      <c r="AB141" s="86">
        <v>0</v>
      </c>
      <c r="AC141" s="86">
        <v>0</v>
      </c>
      <c r="AD141" s="86">
        <v>0</v>
      </c>
      <c r="AE141" s="86">
        <v>0</v>
      </c>
      <c r="AF141" s="86">
        <v>0</v>
      </c>
      <c r="AG141" s="86">
        <v>0</v>
      </c>
      <c r="AH141" s="86">
        <v>0</v>
      </c>
      <c r="AI141" s="193" t="s">
        <v>29</v>
      </c>
      <c r="AJ141" s="31">
        <v>0</v>
      </c>
      <c r="AK141" s="190">
        <f>IF($E140&gt;0,ROUND(((($D140/$E140)*AJ141)*((1+$B$9)^(RIGHT(AK$11,2)-1))),0),0)</f>
        <v>0</v>
      </c>
      <c r="AL141" s="86">
        <v>0</v>
      </c>
      <c r="AM141" s="86">
        <v>0</v>
      </c>
      <c r="AN141" s="86">
        <v>0</v>
      </c>
      <c r="AO141" s="86">
        <v>0</v>
      </c>
      <c r="AP141" s="86">
        <v>0</v>
      </c>
      <c r="AQ141" s="86">
        <v>0</v>
      </c>
      <c r="AR141" s="86">
        <v>0</v>
      </c>
      <c r="AS141" s="86">
        <v>0</v>
      </c>
      <c r="AT141" s="86">
        <v>0</v>
      </c>
      <c r="AU141" s="86">
        <v>0</v>
      </c>
      <c r="AV141" s="86">
        <v>0</v>
      </c>
      <c r="AW141" s="193" t="s">
        <v>29</v>
      </c>
      <c r="AX141" s="31">
        <v>0</v>
      </c>
      <c r="AY141" s="190">
        <f>IF($E140&gt;0,ROUND(((($D140/$E140)*AX141)*((1+$B$9)^(RIGHT(AY$11,2)-1))),0),0)</f>
        <v>0</v>
      </c>
      <c r="AZ141" s="86">
        <v>0</v>
      </c>
      <c r="BA141" s="86">
        <v>0</v>
      </c>
      <c r="BB141" s="86">
        <v>0</v>
      </c>
      <c r="BC141" s="86">
        <v>0</v>
      </c>
      <c r="BD141" s="86">
        <v>0</v>
      </c>
      <c r="BE141" s="86">
        <v>0</v>
      </c>
      <c r="BF141" s="86">
        <v>0</v>
      </c>
      <c r="BG141" s="86">
        <v>0</v>
      </c>
      <c r="BH141" s="86">
        <v>0</v>
      </c>
      <c r="BI141" s="86">
        <v>0</v>
      </c>
      <c r="BJ141" s="86">
        <v>0</v>
      </c>
      <c r="BK141" s="193" t="s">
        <v>29</v>
      </c>
      <c r="BL141" s="31">
        <v>0</v>
      </c>
      <c r="BM141" s="190">
        <f>IF($E140&gt;0,ROUND(((($D140/$E140)*BL141)*((1+$B$9)^(RIGHT(BM$11,2)-1))),0),0)</f>
        <v>0</v>
      </c>
      <c r="BN141" s="86">
        <v>0</v>
      </c>
      <c r="BO141" s="86">
        <v>0</v>
      </c>
      <c r="BP141" s="86">
        <v>0</v>
      </c>
      <c r="BQ141" s="86">
        <v>0</v>
      </c>
      <c r="BR141" s="86">
        <v>0</v>
      </c>
      <c r="BS141" s="86">
        <v>0</v>
      </c>
      <c r="BT141" s="86">
        <v>0</v>
      </c>
      <c r="BU141" s="86">
        <v>0</v>
      </c>
      <c r="BV141" s="86">
        <v>0</v>
      </c>
      <c r="BW141" s="86">
        <v>0</v>
      </c>
      <c r="BX141" s="86">
        <v>0</v>
      </c>
      <c r="BY141" s="99">
        <f>SUM(I141,W141,AK141,AY141,BM141)</f>
        <v>0</v>
      </c>
      <c r="BZ141" s="12"/>
      <c r="CA141" s="108">
        <f t="shared" si="117"/>
        <v>0</v>
      </c>
      <c r="CB141" s="99">
        <f t="shared" si="118"/>
        <v>0</v>
      </c>
      <c r="CC141" s="86"/>
      <c r="CD141" s="99">
        <f t="shared" si="119"/>
        <v>0</v>
      </c>
      <c r="CE141" s="99">
        <v>0</v>
      </c>
      <c r="CF141" s="99">
        <v>0</v>
      </c>
      <c r="CG141" s="99">
        <v>0</v>
      </c>
      <c r="CH141" s="99">
        <v>0</v>
      </c>
      <c r="CI141" s="99">
        <v>0</v>
      </c>
      <c r="CJ141" s="99">
        <v>0</v>
      </c>
      <c r="CK141" s="99">
        <v>0</v>
      </c>
      <c r="CL141" s="99">
        <v>0</v>
      </c>
      <c r="CM141" s="99">
        <v>0</v>
      </c>
      <c r="CN141" s="99">
        <v>0</v>
      </c>
      <c r="CO141" s="99">
        <v>0</v>
      </c>
      <c r="CP141" s="99">
        <v>0</v>
      </c>
      <c r="CQ141" s="99">
        <v>0</v>
      </c>
      <c r="CR141" s="99">
        <v>0</v>
      </c>
      <c r="CS141" s="99">
        <v>0</v>
      </c>
      <c r="CT141" s="99">
        <v>0</v>
      </c>
      <c r="CU141" s="99">
        <v>0</v>
      </c>
      <c r="CV141" s="99">
        <v>0</v>
      </c>
      <c r="CW141" s="99">
        <v>0</v>
      </c>
      <c r="CX141" s="99">
        <v>0</v>
      </c>
      <c r="CY141" s="99">
        <v>0</v>
      </c>
      <c r="CZ141" s="99">
        <v>0</v>
      </c>
      <c r="DA141" s="99">
        <v>0</v>
      </c>
      <c r="DB141" s="99">
        <v>0</v>
      </c>
      <c r="DC141" s="99">
        <v>0</v>
      </c>
      <c r="DD141" s="99">
        <v>0</v>
      </c>
      <c r="DE141" s="99">
        <v>0</v>
      </c>
      <c r="DF141" s="99">
        <v>0</v>
      </c>
      <c r="DG141" s="99">
        <v>0</v>
      </c>
    </row>
    <row r="142" spans="1:111" hidden="1" x14ac:dyDescent="0.25">
      <c r="A142" s="107"/>
      <c r="B142" s="87"/>
      <c r="C142" s="88"/>
      <c r="D142" s="86"/>
      <c r="E142" s="88"/>
      <c r="F142" s="53"/>
      <c r="G142" s="108"/>
      <c r="H142" s="85"/>
      <c r="I142" s="189"/>
      <c r="J142" s="52"/>
      <c r="K142" s="52"/>
      <c r="L142" s="52"/>
      <c r="M142" s="52"/>
      <c r="N142" s="52"/>
      <c r="O142" s="52"/>
      <c r="P142" s="52"/>
      <c r="Q142" s="52"/>
      <c r="R142" s="52"/>
      <c r="S142" s="52"/>
      <c r="T142" s="52"/>
      <c r="U142" s="108"/>
      <c r="V142" s="85"/>
      <c r="W142" s="189"/>
      <c r="X142" s="52"/>
      <c r="Y142" s="52"/>
      <c r="Z142" s="52"/>
      <c r="AA142" s="52"/>
      <c r="AB142" s="52"/>
      <c r="AC142" s="52"/>
      <c r="AD142" s="52"/>
      <c r="AE142" s="52"/>
      <c r="AF142" s="52"/>
      <c r="AG142" s="52"/>
      <c r="AH142" s="52"/>
      <c r="AI142" s="108"/>
      <c r="AJ142" s="85"/>
      <c r="AK142" s="189"/>
      <c r="AL142" s="52"/>
      <c r="AM142" s="52"/>
      <c r="AN142" s="52"/>
      <c r="AO142" s="52"/>
      <c r="AP142" s="52"/>
      <c r="AQ142" s="52"/>
      <c r="AR142" s="52"/>
      <c r="AS142" s="52"/>
      <c r="AT142" s="52"/>
      <c r="AU142" s="52"/>
      <c r="AV142" s="52"/>
      <c r="AW142" s="108"/>
      <c r="AX142" s="85"/>
      <c r="AY142" s="189"/>
      <c r="AZ142" s="52"/>
      <c r="BA142" s="52"/>
      <c r="BB142" s="52"/>
      <c r="BC142" s="52"/>
      <c r="BD142" s="52"/>
      <c r="BE142" s="52"/>
      <c r="BF142" s="52"/>
      <c r="BG142" s="52"/>
      <c r="BH142" s="52"/>
      <c r="BI142" s="52"/>
      <c r="BJ142" s="52"/>
      <c r="BK142" s="108"/>
      <c r="BL142" s="85"/>
      <c r="BM142" s="189"/>
      <c r="BN142" s="52"/>
      <c r="BO142" s="52"/>
      <c r="BP142" s="52"/>
      <c r="BQ142" s="52"/>
      <c r="BR142" s="52"/>
      <c r="BS142" s="52"/>
      <c r="BT142" s="52"/>
      <c r="BU142" s="52"/>
      <c r="BV142" s="52"/>
      <c r="BW142" s="52"/>
      <c r="BX142" s="52"/>
      <c r="BY142" s="99"/>
      <c r="BZ142" s="12"/>
      <c r="CA142" s="118"/>
      <c r="CB142" s="152"/>
      <c r="CC142" s="52"/>
      <c r="CD142" s="99"/>
      <c r="CE142" s="99"/>
      <c r="CF142" s="99"/>
      <c r="CG142" s="99"/>
      <c r="CH142" s="99"/>
      <c r="CI142" s="99"/>
      <c r="CJ142" s="99"/>
      <c r="CK142" s="99"/>
      <c r="CL142" s="99"/>
      <c r="CM142" s="99"/>
      <c r="CN142" s="99"/>
      <c r="CO142" s="99"/>
      <c r="CP142" s="99"/>
      <c r="CQ142" s="99"/>
      <c r="CR142" s="99"/>
      <c r="CS142" s="99"/>
      <c r="CT142" s="99"/>
      <c r="CU142" s="99"/>
      <c r="CV142" s="99"/>
      <c r="CW142" s="99"/>
      <c r="CX142" s="99"/>
      <c r="CY142" s="99"/>
      <c r="CZ142" s="99"/>
      <c r="DA142" s="99"/>
      <c r="DB142" s="99"/>
      <c r="DC142" s="99"/>
      <c r="DD142" s="99"/>
      <c r="DE142" s="99"/>
      <c r="DF142" s="99"/>
      <c r="DG142" s="99"/>
    </row>
    <row r="143" spans="1:111" hidden="1" x14ac:dyDescent="0.25">
      <c r="A143" s="238" t="s">
        <v>58</v>
      </c>
      <c r="B143" s="239"/>
      <c r="C143" s="146"/>
      <c r="D143" s="86">
        <v>0</v>
      </c>
      <c r="E143" s="88"/>
      <c r="F143" s="41"/>
      <c r="G143" s="30" t="s">
        <v>28</v>
      </c>
      <c r="H143" s="31">
        <v>0</v>
      </c>
      <c r="I143" s="190">
        <f>IF($E143&gt;0,ROUND(((($D143/$E143)*H143)),0),0)</f>
        <v>0</v>
      </c>
      <c r="J143" s="86">
        <v>0</v>
      </c>
      <c r="K143" s="86">
        <v>0</v>
      </c>
      <c r="L143" s="86">
        <v>0</v>
      </c>
      <c r="M143" s="86">
        <v>0</v>
      </c>
      <c r="N143" s="86">
        <v>0</v>
      </c>
      <c r="O143" s="86">
        <v>0</v>
      </c>
      <c r="P143" s="86">
        <v>0</v>
      </c>
      <c r="Q143" s="86">
        <v>0</v>
      </c>
      <c r="R143" s="86">
        <v>0</v>
      </c>
      <c r="S143" s="86">
        <v>0</v>
      </c>
      <c r="T143" s="86">
        <v>0</v>
      </c>
      <c r="U143" s="193" t="s">
        <v>28</v>
      </c>
      <c r="V143" s="31">
        <v>0</v>
      </c>
      <c r="W143" s="190">
        <f>IF($E143&gt;0,ROUND(((($D143/$E143)*V143)*((1+$B$9)^(RIGHT(W$11,2)-1))),0),0)</f>
        <v>0</v>
      </c>
      <c r="X143" s="86">
        <v>0</v>
      </c>
      <c r="Y143" s="86">
        <v>0</v>
      </c>
      <c r="Z143" s="86">
        <v>0</v>
      </c>
      <c r="AA143" s="86">
        <v>0</v>
      </c>
      <c r="AB143" s="86">
        <v>0</v>
      </c>
      <c r="AC143" s="86">
        <v>0</v>
      </c>
      <c r="AD143" s="86">
        <v>0</v>
      </c>
      <c r="AE143" s="86">
        <v>0</v>
      </c>
      <c r="AF143" s="86">
        <v>0</v>
      </c>
      <c r="AG143" s="86">
        <v>0</v>
      </c>
      <c r="AH143" s="86">
        <v>0</v>
      </c>
      <c r="AI143" s="193" t="s">
        <v>28</v>
      </c>
      <c r="AJ143" s="31">
        <v>0</v>
      </c>
      <c r="AK143" s="190">
        <f>IF($E143&gt;0,ROUND(((($D143/$E143)*AJ143)*((1+$B$9)^(RIGHT(AK$11,2)-1))),0),0)</f>
        <v>0</v>
      </c>
      <c r="AL143" s="86">
        <v>0</v>
      </c>
      <c r="AM143" s="86">
        <v>0</v>
      </c>
      <c r="AN143" s="86">
        <v>0</v>
      </c>
      <c r="AO143" s="86">
        <v>0</v>
      </c>
      <c r="AP143" s="86">
        <v>0</v>
      </c>
      <c r="AQ143" s="86">
        <v>0</v>
      </c>
      <c r="AR143" s="86">
        <v>0</v>
      </c>
      <c r="AS143" s="86">
        <v>0</v>
      </c>
      <c r="AT143" s="86">
        <v>0</v>
      </c>
      <c r="AU143" s="86">
        <v>0</v>
      </c>
      <c r="AV143" s="86">
        <v>0</v>
      </c>
      <c r="AW143" s="193" t="s">
        <v>28</v>
      </c>
      <c r="AX143" s="31">
        <v>0</v>
      </c>
      <c r="AY143" s="190">
        <f>IF($E143&gt;0,ROUND(((($D143/$E143)*AX143)*((1+$B$9)^(RIGHT(AY$11,2)-1))),0),0)</f>
        <v>0</v>
      </c>
      <c r="AZ143" s="86">
        <v>0</v>
      </c>
      <c r="BA143" s="86">
        <v>0</v>
      </c>
      <c r="BB143" s="86">
        <v>0</v>
      </c>
      <c r="BC143" s="86">
        <v>0</v>
      </c>
      <c r="BD143" s="86">
        <v>0</v>
      </c>
      <c r="BE143" s="86">
        <v>0</v>
      </c>
      <c r="BF143" s="86">
        <v>0</v>
      </c>
      <c r="BG143" s="86">
        <v>0</v>
      </c>
      <c r="BH143" s="86">
        <v>0</v>
      </c>
      <c r="BI143" s="86">
        <v>0</v>
      </c>
      <c r="BJ143" s="86">
        <v>0</v>
      </c>
      <c r="BK143" s="193" t="s">
        <v>28</v>
      </c>
      <c r="BL143" s="31">
        <v>0</v>
      </c>
      <c r="BM143" s="190">
        <f>IF($E143&gt;0,ROUND(((($D143/$E143)*BL143)*((1+$B$9)^(RIGHT(BM$11,2)-1))),0),0)</f>
        <v>0</v>
      </c>
      <c r="BN143" s="86">
        <v>0</v>
      </c>
      <c r="BO143" s="86">
        <v>0</v>
      </c>
      <c r="BP143" s="86">
        <v>0</v>
      </c>
      <c r="BQ143" s="86">
        <v>0</v>
      </c>
      <c r="BR143" s="86">
        <v>0</v>
      </c>
      <c r="BS143" s="86">
        <v>0</v>
      </c>
      <c r="BT143" s="86">
        <v>0</v>
      </c>
      <c r="BU143" s="86">
        <v>0</v>
      </c>
      <c r="BV143" s="86">
        <v>0</v>
      </c>
      <c r="BW143" s="86">
        <v>0</v>
      </c>
      <c r="BX143" s="86">
        <v>0</v>
      </c>
      <c r="BY143" s="99">
        <f>SUM(I143,W143,AK143,AY143,BM143)</f>
        <v>0</v>
      </c>
      <c r="BZ143" s="12"/>
      <c r="CA143" s="108">
        <f t="shared" ref="CA143:CA144" si="120">SUM(J143,X143,AL143,AZ143,BN143)</f>
        <v>0</v>
      </c>
      <c r="CB143" s="99">
        <f t="shared" ref="CB143:CB144" si="121">SUM(K143:T143,Y143:AH143,AM143:AV143,BA143:BJ143,BO143:BX143)</f>
        <v>0</v>
      </c>
      <c r="CC143" s="86"/>
      <c r="CD143" s="99">
        <f t="shared" ref="CD143:CD144" si="122">BY143-SUM(CE143:DG143)</f>
        <v>0</v>
      </c>
      <c r="CE143" s="99">
        <v>0</v>
      </c>
      <c r="CF143" s="99">
        <v>0</v>
      </c>
      <c r="CG143" s="99">
        <v>0</v>
      </c>
      <c r="CH143" s="99">
        <v>0</v>
      </c>
      <c r="CI143" s="99">
        <v>0</v>
      </c>
      <c r="CJ143" s="99">
        <v>0</v>
      </c>
      <c r="CK143" s="99">
        <v>0</v>
      </c>
      <c r="CL143" s="99">
        <v>0</v>
      </c>
      <c r="CM143" s="99">
        <v>0</v>
      </c>
      <c r="CN143" s="99">
        <v>0</v>
      </c>
      <c r="CO143" s="99">
        <v>0</v>
      </c>
      <c r="CP143" s="99">
        <v>0</v>
      </c>
      <c r="CQ143" s="99">
        <v>0</v>
      </c>
      <c r="CR143" s="99">
        <v>0</v>
      </c>
      <c r="CS143" s="99">
        <v>0</v>
      </c>
      <c r="CT143" s="99">
        <v>0</v>
      </c>
      <c r="CU143" s="99">
        <v>0</v>
      </c>
      <c r="CV143" s="99">
        <v>0</v>
      </c>
      <c r="CW143" s="99">
        <v>0</v>
      </c>
      <c r="CX143" s="99">
        <v>0</v>
      </c>
      <c r="CY143" s="99">
        <v>0</v>
      </c>
      <c r="CZ143" s="99">
        <v>0</v>
      </c>
      <c r="DA143" s="99">
        <v>0</v>
      </c>
      <c r="DB143" s="99">
        <v>0</v>
      </c>
      <c r="DC143" s="99">
        <v>0</v>
      </c>
      <c r="DD143" s="99">
        <v>0</v>
      </c>
      <c r="DE143" s="99">
        <v>0</v>
      </c>
      <c r="DF143" s="99">
        <v>0</v>
      </c>
      <c r="DG143" s="99">
        <v>0</v>
      </c>
    </row>
    <row r="144" spans="1:111" hidden="1" x14ac:dyDescent="0.25">
      <c r="A144" s="107"/>
      <c r="B144" s="87"/>
      <c r="C144" s="88"/>
      <c r="D144" s="86"/>
      <c r="E144" s="88"/>
      <c r="F144" s="41"/>
      <c r="G144" s="30" t="s">
        <v>29</v>
      </c>
      <c r="H144" s="31">
        <v>0</v>
      </c>
      <c r="I144" s="190">
        <f>IF($E143&gt;0,ROUND(((($D143/$E143)*H144)),0),0)</f>
        <v>0</v>
      </c>
      <c r="J144" s="86">
        <v>0</v>
      </c>
      <c r="K144" s="86">
        <v>0</v>
      </c>
      <c r="L144" s="86">
        <v>0</v>
      </c>
      <c r="M144" s="86">
        <v>0</v>
      </c>
      <c r="N144" s="86">
        <v>0</v>
      </c>
      <c r="O144" s="86">
        <v>0</v>
      </c>
      <c r="P144" s="86">
        <v>0</v>
      </c>
      <c r="Q144" s="86">
        <v>0</v>
      </c>
      <c r="R144" s="86">
        <v>0</v>
      </c>
      <c r="S144" s="86">
        <v>0</v>
      </c>
      <c r="T144" s="86">
        <v>0</v>
      </c>
      <c r="U144" s="193" t="s">
        <v>29</v>
      </c>
      <c r="V144" s="31">
        <v>0</v>
      </c>
      <c r="W144" s="190">
        <f>IF($E143&gt;0,ROUND(((($D143/$E143)*V144)*((1+$B$9)^(RIGHT(W$11,2)-1))),0),0)</f>
        <v>0</v>
      </c>
      <c r="X144" s="86">
        <v>0</v>
      </c>
      <c r="Y144" s="86">
        <v>0</v>
      </c>
      <c r="Z144" s="86">
        <v>0</v>
      </c>
      <c r="AA144" s="86">
        <v>0</v>
      </c>
      <c r="AB144" s="86">
        <v>0</v>
      </c>
      <c r="AC144" s="86">
        <v>0</v>
      </c>
      <c r="AD144" s="86">
        <v>0</v>
      </c>
      <c r="AE144" s="86">
        <v>0</v>
      </c>
      <c r="AF144" s="86">
        <v>0</v>
      </c>
      <c r="AG144" s="86">
        <v>0</v>
      </c>
      <c r="AH144" s="86">
        <v>0</v>
      </c>
      <c r="AI144" s="193" t="s">
        <v>29</v>
      </c>
      <c r="AJ144" s="31">
        <v>0</v>
      </c>
      <c r="AK144" s="190">
        <f>IF($E143&gt;0,ROUND(((($D143/$E143)*AJ144)*((1+$B$9)^(RIGHT(AK$11,2)-1))),0),0)</f>
        <v>0</v>
      </c>
      <c r="AL144" s="86">
        <v>0</v>
      </c>
      <c r="AM144" s="86">
        <v>0</v>
      </c>
      <c r="AN144" s="86">
        <v>0</v>
      </c>
      <c r="AO144" s="86">
        <v>0</v>
      </c>
      <c r="AP144" s="86">
        <v>0</v>
      </c>
      <c r="AQ144" s="86">
        <v>0</v>
      </c>
      <c r="AR144" s="86">
        <v>0</v>
      </c>
      <c r="AS144" s="86">
        <v>0</v>
      </c>
      <c r="AT144" s="86">
        <v>0</v>
      </c>
      <c r="AU144" s="86">
        <v>0</v>
      </c>
      <c r="AV144" s="86">
        <v>0</v>
      </c>
      <c r="AW144" s="193" t="s">
        <v>29</v>
      </c>
      <c r="AX144" s="31">
        <v>0</v>
      </c>
      <c r="AY144" s="190">
        <f>IF($E143&gt;0,ROUND(((($D143/$E143)*AX144)*((1+$B$9)^(RIGHT(AY$11,2)-1))),0),0)</f>
        <v>0</v>
      </c>
      <c r="AZ144" s="86">
        <v>0</v>
      </c>
      <c r="BA144" s="86">
        <v>0</v>
      </c>
      <c r="BB144" s="86">
        <v>0</v>
      </c>
      <c r="BC144" s="86">
        <v>0</v>
      </c>
      <c r="BD144" s="86">
        <v>0</v>
      </c>
      <c r="BE144" s="86">
        <v>0</v>
      </c>
      <c r="BF144" s="86">
        <v>0</v>
      </c>
      <c r="BG144" s="86">
        <v>0</v>
      </c>
      <c r="BH144" s="86">
        <v>0</v>
      </c>
      <c r="BI144" s="86">
        <v>0</v>
      </c>
      <c r="BJ144" s="86">
        <v>0</v>
      </c>
      <c r="BK144" s="193" t="s">
        <v>29</v>
      </c>
      <c r="BL144" s="31">
        <v>0</v>
      </c>
      <c r="BM144" s="190">
        <f>IF($E143&gt;0,ROUND(((($D143/$E143)*BL144)*((1+$B$9)^(RIGHT(BM$11,2)-1))),0),0)</f>
        <v>0</v>
      </c>
      <c r="BN144" s="86">
        <v>0</v>
      </c>
      <c r="BO144" s="86">
        <v>0</v>
      </c>
      <c r="BP144" s="86">
        <v>0</v>
      </c>
      <c r="BQ144" s="86">
        <v>0</v>
      </c>
      <c r="BR144" s="86">
        <v>0</v>
      </c>
      <c r="BS144" s="86">
        <v>0</v>
      </c>
      <c r="BT144" s="86">
        <v>0</v>
      </c>
      <c r="BU144" s="86">
        <v>0</v>
      </c>
      <c r="BV144" s="86">
        <v>0</v>
      </c>
      <c r="BW144" s="86">
        <v>0</v>
      </c>
      <c r="BX144" s="86">
        <v>0</v>
      </c>
      <c r="BY144" s="99">
        <f>SUM(I144,W144,AK144,AY144,BM144)</f>
        <v>0</v>
      </c>
      <c r="BZ144" s="12"/>
      <c r="CA144" s="108">
        <f t="shared" si="120"/>
        <v>0</v>
      </c>
      <c r="CB144" s="99">
        <f t="shared" si="121"/>
        <v>0</v>
      </c>
      <c r="CC144" s="86"/>
      <c r="CD144" s="99">
        <f t="shared" si="122"/>
        <v>0</v>
      </c>
      <c r="CE144" s="99">
        <v>0</v>
      </c>
      <c r="CF144" s="99">
        <v>0</v>
      </c>
      <c r="CG144" s="99">
        <v>0</v>
      </c>
      <c r="CH144" s="99">
        <v>0</v>
      </c>
      <c r="CI144" s="99">
        <v>0</v>
      </c>
      <c r="CJ144" s="99">
        <v>0</v>
      </c>
      <c r="CK144" s="99">
        <v>0</v>
      </c>
      <c r="CL144" s="99">
        <v>0</v>
      </c>
      <c r="CM144" s="99">
        <v>0</v>
      </c>
      <c r="CN144" s="99">
        <v>0</v>
      </c>
      <c r="CO144" s="99">
        <v>0</v>
      </c>
      <c r="CP144" s="99">
        <v>0</v>
      </c>
      <c r="CQ144" s="99">
        <v>0</v>
      </c>
      <c r="CR144" s="99">
        <v>0</v>
      </c>
      <c r="CS144" s="99">
        <v>0</v>
      </c>
      <c r="CT144" s="99">
        <v>0</v>
      </c>
      <c r="CU144" s="99">
        <v>0</v>
      </c>
      <c r="CV144" s="99">
        <v>0</v>
      </c>
      <c r="CW144" s="99">
        <v>0</v>
      </c>
      <c r="CX144" s="99">
        <v>0</v>
      </c>
      <c r="CY144" s="99">
        <v>0</v>
      </c>
      <c r="CZ144" s="99">
        <v>0</v>
      </c>
      <c r="DA144" s="99">
        <v>0</v>
      </c>
      <c r="DB144" s="99">
        <v>0</v>
      </c>
      <c r="DC144" s="99">
        <v>0</v>
      </c>
      <c r="DD144" s="99">
        <v>0</v>
      </c>
      <c r="DE144" s="99">
        <v>0</v>
      </c>
      <c r="DF144" s="99">
        <v>0</v>
      </c>
      <c r="DG144" s="99">
        <v>0</v>
      </c>
    </row>
    <row r="145" spans="1:111" hidden="1" x14ac:dyDescent="0.25">
      <c r="A145" s="107"/>
      <c r="B145" s="87"/>
      <c r="C145" s="88"/>
      <c r="D145" s="86"/>
      <c r="E145" s="88"/>
      <c r="F145" s="53"/>
      <c r="G145" s="108"/>
      <c r="H145" s="85"/>
      <c r="I145" s="189"/>
      <c r="J145" s="52"/>
      <c r="K145" s="52"/>
      <c r="L145" s="52"/>
      <c r="M145" s="52"/>
      <c r="N145" s="52"/>
      <c r="O145" s="52"/>
      <c r="P145" s="52"/>
      <c r="Q145" s="52"/>
      <c r="R145" s="52"/>
      <c r="S145" s="52"/>
      <c r="T145" s="52"/>
      <c r="U145" s="108"/>
      <c r="V145" s="85"/>
      <c r="W145" s="189"/>
      <c r="X145" s="52"/>
      <c r="Y145" s="52"/>
      <c r="Z145" s="52"/>
      <c r="AA145" s="52"/>
      <c r="AB145" s="52"/>
      <c r="AC145" s="52"/>
      <c r="AD145" s="52"/>
      <c r="AE145" s="52"/>
      <c r="AF145" s="52"/>
      <c r="AG145" s="52"/>
      <c r="AH145" s="52"/>
      <c r="AI145" s="108"/>
      <c r="AJ145" s="85"/>
      <c r="AK145" s="189"/>
      <c r="AL145" s="52"/>
      <c r="AM145" s="52"/>
      <c r="AN145" s="52"/>
      <c r="AO145" s="52"/>
      <c r="AP145" s="52"/>
      <c r="AQ145" s="52"/>
      <c r="AR145" s="52"/>
      <c r="AS145" s="52"/>
      <c r="AT145" s="52"/>
      <c r="AU145" s="52"/>
      <c r="AV145" s="52"/>
      <c r="AW145" s="108"/>
      <c r="AX145" s="85"/>
      <c r="AY145" s="189"/>
      <c r="AZ145" s="52"/>
      <c r="BA145" s="52"/>
      <c r="BB145" s="52"/>
      <c r="BC145" s="52"/>
      <c r="BD145" s="52"/>
      <c r="BE145" s="52"/>
      <c r="BF145" s="52"/>
      <c r="BG145" s="52"/>
      <c r="BH145" s="52"/>
      <c r="BI145" s="52"/>
      <c r="BJ145" s="52"/>
      <c r="BK145" s="108"/>
      <c r="BL145" s="85"/>
      <c r="BM145" s="189"/>
      <c r="BN145" s="52"/>
      <c r="BO145" s="52"/>
      <c r="BP145" s="52"/>
      <c r="BQ145" s="52"/>
      <c r="BR145" s="52"/>
      <c r="BS145" s="52"/>
      <c r="BT145" s="52"/>
      <c r="BU145" s="52"/>
      <c r="BV145" s="52"/>
      <c r="BW145" s="52"/>
      <c r="BX145" s="52"/>
      <c r="BY145" s="99"/>
      <c r="BZ145" s="12"/>
      <c r="CA145" s="118"/>
      <c r="CB145" s="152"/>
      <c r="CC145" s="52"/>
      <c r="CD145" s="99"/>
      <c r="CE145" s="99"/>
      <c r="CF145" s="99"/>
      <c r="CG145" s="99"/>
      <c r="CH145" s="99"/>
      <c r="CI145" s="99"/>
      <c r="CJ145" s="99"/>
      <c r="CK145" s="99"/>
      <c r="CL145" s="99"/>
      <c r="CM145" s="99"/>
      <c r="CN145" s="99"/>
      <c r="CO145" s="99"/>
      <c r="CP145" s="99"/>
      <c r="CQ145" s="99"/>
      <c r="CR145" s="99"/>
      <c r="CS145" s="99"/>
      <c r="CT145" s="99"/>
      <c r="CU145" s="99"/>
      <c r="CV145" s="99"/>
      <c r="CW145" s="99"/>
      <c r="CX145" s="99"/>
      <c r="CY145" s="99"/>
      <c r="CZ145" s="99"/>
      <c r="DA145" s="99"/>
      <c r="DB145" s="99"/>
      <c r="DC145" s="99"/>
      <c r="DD145" s="99"/>
      <c r="DE145" s="99"/>
      <c r="DF145" s="99"/>
      <c r="DG145" s="99"/>
    </row>
    <row r="146" spans="1:111" hidden="1" x14ac:dyDescent="0.25">
      <c r="A146" s="238" t="s">
        <v>58</v>
      </c>
      <c r="B146" s="239"/>
      <c r="C146" s="146"/>
      <c r="D146" s="86">
        <v>0</v>
      </c>
      <c r="E146" s="88"/>
      <c r="F146" s="41"/>
      <c r="G146" s="30" t="s">
        <v>28</v>
      </c>
      <c r="H146" s="31">
        <v>0</v>
      </c>
      <c r="I146" s="190">
        <f>IF($E146&gt;0,ROUND(((($D146/$E146)*H146)),0),0)</f>
        <v>0</v>
      </c>
      <c r="J146" s="86">
        <v>0</v>
      </c>
      <c r="K146" s="86">
        <v>0</v>
      </c>
      <c r="L146" s="86">
        <v>0</v>
      </c>
      <c r="M146" s="86">
        <v>0</v>
      </c>
      <c r="N146" s="86">
        <v>0</v>
      </c>
      <c r="O146" s="86">
        <v>0</v>
      </c>
      <c r="P146" s="86">
        <v>0</v>
      </c>
      <c r="Q146" s="86">
        <v>0</v>
      </c>
      <c r="R146" s="86">
        <v>0</v>
      </c>
      <c r="S146" s="86">
        <v>0</v>
      </c>
      <c r="T146" s="86">
        <v>0</v>
      </c>
      <c r="U146" s="193" t="s">
        <v>28</v>
      </c>
      <c r="V146" s="31">
        <v>0</v>
      </c>
      <c r="W146" s="190">
        <f>IF($E146&gt;0,ROUND(((($D146/$E146)*V146)*((1+$B$9)^(RIGHT(W$11,2)-1))),0),0)</f>
        <v>0</v>
      </c>
      <c r="X146" s="86">
        <v>0</v>
      </c>
      <c r="Y146" s="86">
        <v>0</v>
      </c>
      <c r="Z146" s="86">
        <v>0</v>
      </c>
      <c r="AA146" s="86">
        <v>0</v>
      </c>
      <c r="AB146" s="86">
        <v>0</v>
      </c>
      <c r="AC146" s="86">
        <v>0</v>
      </c>
      <c r="AD146" s="86">
        <v>0</v>
      </c>
      <c r="AE146" s="86">
        <v>0</v>
      </c>
      <c r="AF146" s="86">
        <v>0</v>
      </c>
      <c r="AG146" s="86">
        <v>0</v>
      </c>
      <c r="AH146" s="86">
        <v>0</v>
      </c>
      <c r="AI146" s="193" t="s">
        <v>28</v>
      </c>
      <c r="AJ146" s="31">
        <v>0</v>
      </c>
      <c r="AK146" s="190">
        <f>IF($E146&gt;0,ROUND(((($D146/$E146)*AJ146)*((1+$B$9)^(RIGHT(AK$11,2)-1))),0),0)</f>
        <v>0</v>
      </c>
      <c r="AL146" s="86">
        <v>0</v>
      </c>
      <c r="AM146" s="86">
        <v>0</v>
      </c>
      <c r="AN146" s="86">
        <v>0</v>
      </c>
      <c r="AO146" s="86">
        <v>0</v>
      </c>
      <c r="AP146" s="86">
        <v>0</v>
      </c>
      <c r="AQ146" s="86">
        <v>0</v>
      </c>
      <c r="AR146" s="86">
        <v>0</v>
      </c>
      <c r="AS146" s="86">
        <v>0</v>
      </c>
      <c r="AT146" s="86">
        <v>0</v>
      </c>
      <c r="AU146" s="86">
        <v>0</v>
      </c>
      <c r="AV146" s="86">
        <v>0</v>
      </c>
      <c r="AW146" s="193" t="s">
        <v>28</v>
      </c>
      <c r="AX146" s="31">
        <v>0</v>
      </c>
      <c r="AY146" s="190">
        <f>IF($E146&gt;0,ROUND(((($D146/$E146)*AX146)*((1+$B$9)^(RIGHT(AY$11,2)-1))),0),0)</f>
        <v>0</v>
      </c>
      <c r="AZ146" s="86">
        <v>0</v>
      </c>
      <c r="BA146" s="86">
        <v>0</v>
      </c>
      <c r="BB146" s="86">
        <v>0</v>
      </c>
      <c r="BC146" s="86">
        <v>0</v>
      </c>
      <c r="BD146" s="86">
        <v>0</v>
      </c>
      <c r="BE146" s="86">
        <v>0</v>
      </c>
      <c r="BF146" s="86">
        <v>0</v>
      </c>
      <c r="BG146" s="86">
        <v>0</v>
      </c>
      <c r="BH146" s="86">
        <v>0</v>
      </c>
      <c r="BI146" s="86">
        <v>0</v>
      </c>
      <c r="BJ146" s="86">
        <v>0</v>
      </c>
      <c r="BK146" s="193" t="s">
        <v>28</v>
      </c>
      <c r="BL146" s="31">
        <v>0</v>
      </c>
      <c r="BM146" s="190">
        <f>IF($E146&gt;0,ROUND(((($D146/$E146)*BL146)*((1+$B$9)^(RIGHT(BM$11,2)-1))),0),0)</f>
        <v>0</v>
      </c>
      <c r="BN146" s="86">
        <v>0</v>
      </c>
      <c r="BO146" s="86">
        <v>0</v>
      </c>
      <c r="BP146" s="86">
        <v>0</v>
      </c>
      <c r="BQ146" s="86">
        <v>0</v>
      </c>
      <c r="BR146" s="86">
        <v>0</v>
      </c>
      <c r="BS146" s="86">
        <v>0</v>
      </c>
      <c r="BT146" s="86">
        <v>0</v>
      </c>
      <c r="BU146" s="86">
        <v>0</v>
      </c>
      <c r="BV146" s="86">
        <v>0</v>
      </c>
      <c r="BW146" s="86">
        <v>0</v>
      </c>
      <c r="BX146" s="86">
        <v>0</v>
      </c>
      <c r="BY146" s="99">
        <f>SUM(I146,W146,AK146,AY146,BM146)</f>
        <v>0</v>
      </c>
      <c r="BZ146" s="12"/>
      <c r="CA146" s="108">
        <f t="shared" ref="CA146:CA147" si="123">SUM(J146,X146,AL146,AZ146,BN146)</f>
        <v>0</v>
      </c>
      <c r="CB146" s="99">
        <f t="shared" ref="CB146:CB147" si="124">SUM(K146:T146,Y146:AH146,AM146:AV146,BA146:BJ146,BO146:BX146)</f>
        <v>0</v>
      </c>
      <c r="CC146" s="86"/>
      <c r="CD146" s="99">
        <f t="shared" ref="CD146:CD147" si="125">BY146-SUM(CE146:DG146)</f>
        <v>0</v>
      </c>
      <c r="CE146" s="99">
        <v>0</v>
      </c>
      <c r="CF146" s="99">
        <v>0</v>
      </c>
      <c r="CG146" s="99">
        <v>0</v>
      </c>
      <c r="CH146" s="99">
        <v>0</v>
      </c>
      <c r="CI146" s="99">
        <v>0</v>
      </c>
      <c r="CJ146" s="99">
        <v>0</v>
      </c>
      <c r="CK146" s="99">
        <v>0</v>
      </c>
      <c r="CL146" s="99">
        <v>0</v>
      </c>
      <c r="CM146" s="99">
        <v>0</v>
      </c>
      <c r="CN146" s="99">
        <v>0</v>
      </c>
      <c r="CO146" s="99">
        <v>0</v>
      </c>
      <c r="CP146" s="99">
        <v>0</v>
      </c>
      <c r="CQ146" s="99">
        <v>0</v>
      </c>
      <c r="CR146" s="99">
        <v>0</v>
      </c>
      <c r="CS146" s="99">
        <v>0</v>
      </c>
      <c r="CT146" s="99">
        <v>0</v>
      </c>
      <c r="CU146" s="99">
        <v>0</v>
      </c>
      <c r="CV146" s="99">
        <v>0</v>
      </c>
      <c r="CW146" s="99">
        <v>0</v>
      </c>
      <c r="CX146" s="99">
        <v>0</v>
      </c>
      <c r="CY146" s="99">
        <v>0</v>
      </c>
      <c r="CZ146" s="99">
        <v>0</v>
      </c>
      <c r="DA146" s="99">
        <v>0</v>
      </c>
      <c r="DB146" s="99">
        <v>0</v>
      </c>
      <c r="DC146" s="99">
        <v>0</v>
      </c>
      <c r="DD146" s="99">
        <v>0</v>
      </c>
      <c r="DE146" s="99">
        <v>0</v>
      </c>
      <c r="DF146" s="99">
        <v>0</v>
      </c>
      <c r="DG146" s="99">
        <v>0</v>
      </c>
    </row>
    <row r="147" spans="1:111" hidden="1" x14ac:dyDescent="0.25">
      <c r="A147" s="107"/>
      <c r="B147" s="87"/>
      <c r="C147" s="88"/>
      <c r="D147" s="86"/>
      <c r="E147" s="88"/>
      <c r="F147" s="41"/>
      <c r="G147" s="30" t="s">
        <v>29</v>
      </c>
      <c r="H147" s="31">
        <v>0</v>
      </c>
      <c r="I147" s="190">
        <f>IF($E146&gt;0,ROUND(((($D146/$E146)*H147)),0),0)</f>
        <v>0</v>
      </c>
      <c r="J147" s="86">
        <v>0</v>
      </c>
      <c r="K147" s="86">
        <v>0</v>
      </c>
      <c r="L147" s="86">
        <v>0</v>
      </c>
      <c r="M147" s="86">
        <v>0</v>
      </c>
      <c r="N147" s="86">
        <v>0</v>
      </c>
      <c r="O147" s="86">
        <v>0</v>
      </c>
      <c r="P147" s="86">
        <v>0</v>
      </c>
      <c r="Q147" s="86">
        <v>0</v>
      </c>
      <c r="R147" s="86">
        <v>0</v>
      </c>
      <c r="S147" s="86">
        <v>0</v>
      </c>
      <c r="T147" s="86">
        <v>0</v>
      </c>
      <c r="U147" s="193" t="s">
        <v>29</v>
      </c>
      <c r="V147" s="31">
        <v>0</v>
      </c>
      <c r="W147" s="190">
        <f>IF($E146&gt;0,ROUND(((($D146/$E146)*V147)*((1+$B$9)^(RIGHT(W$11,2)-1))),0),0)</f>
        <v>0</v>
      </c>
      <c r="X147" s="86">
        <v>0</v>
      </c>
      <c r="Y147" s="86">
        <v>0</v>
      </c>
      <c r="Z147" s="86">
        <v>0</v>
      </c>
      <c r="AA147" s="86">
        <v>0</v>
      </c>
      <c r="AB147" s="86">
        <v>0</v>
      </c>
      <c r="AC147" s="86">
        <v>0</v>
      </c>
      <c r="AD147" s="86">
        <v>0</v>
      </c>
      <c r="AE147" s="86">
        <v>0</v>
      </c>
      <c r="AF147" s="86">
        <v>0</v>
      </c>
      <c r="AG147" s="86">
        <v>0</v>
      </c>
      <c r="AH147" s="86">
        <v>0</v>
      </c>
      <c r="AI147" s="193" t="s">
        <v>29</v>
      </c>
      <c r="AJ147" s="31">
        <v>0</v>
      </c>
      <c r="AK147" s="190">
        <f>IF($E146&gt;0,ROUND(((($D146/$E146)*AJ147)*((1+$B$9)^(RIGHT(AK$11,2)-1))),0),0)</f>
        <v>0</v>
      </c>
      <c r="AL147" s="86">
        <v>0</v>
      </c>
      <c r="AM147" s="86">
        <v>0</v>
      </c>
      <c r="AN147" s="86">
        <v>0</v>
      </c>
      <c r="AO147" s="86">
        <v>0</v>
      </c>
      <c r="AP147" s="86">
        <v>0</v>
      </c>
      <c r="AQ147" s="86">
        <v>0</v>
      </c>
      <c r="AR147" s="86">
        <v>0</v>
      </c>
      <c r="AS147" s="86">
        <v>0</v>
      </c>
      <c r="AT147" s="86">
        <v>0</v>
      </c>
      <c r="AU147" s="86">
        <v>0</v>
      </c>
      <c r="AV147" s="86">
        <v>0</v>
      </c>
      <c r="AW147" s="193" t="s">
        <v>29</v>
      </c>
      <c r="AX147" s="31">
        <v>0</v>
      </c>
      <c r="AY147" s="190">
        <f>IF($E146&gt;0,ROUND(((($D146/$E146)*AX147)*((1+$B$9)^(RIGHT(AY$11,2)-1))),0),0)</f>
        <v>0</v>
      </c>
      <c r="AZ147" s="86">
        <v>0</v>
      </c>
      <c r="BA147" s="86">
        <v>0</v>
      </c>
      <c r="BB147" s="86">
        <v>0</v>
      </c>
      <c r="BC147" s="86">
        <v>0</v>
      </c>
      <c r="BD147" s="86">
        <v>0</v>
      </c>
      <c r="BE147" s="86">
        <v>0</v>
      </c>
      <c r="BF147" s="86">
        <v>0</v>
      </c>
      <c r="BG147" s="86">
        <v>0</v>
      </c>
      <c r="BH147" s="86">
        <v>0</v>
      </c>
      <c r="BI147" s="86">
        <v>0</v>
      </c>
      <c r="BJ147" s="86">
        <v>0</v>
      </c>
      <c r="BK147" s="193" t="s">
        <v>29</v>
      </c>
      <c r="BL147" s="31">
        <v>0</v>
      </c>
      <c r="BM147" s="190">
        <f>IF($E146&gt;0,ROUND(((($D146/$E146)*BL147)*((1+$B$9)^(RIGHT(BM$11,2)-1))),0),0)</f>
        <v>0</v>
      </c>
      <c r="BN147" s="86">
        <v>0</v>
      </c>
      <c r="BO147" s="86">
        <v>0</v>
      </c>
      <c r="BP147" s="86">
        <v>0</v>
      </c>
      <c r="BQ147" s="86">
        <v>0</v>
      </c>
      <c r="BR147" s="86">
        <v>0</v>
      </c>
      <c r="BS147" s="86">
        <v>0</v>
      </c>
      <c r="BT147" s="86">
        <v>0</v>
      </c>
      <c r="BU147" s="86">
        <v>0</v>
      </c>
      <c r="BV147" s="86">
        <v>0</v>
      </c>
      <c r="BW147" s="86">
        <v>0</v>
      </c>
      <c r="BX147" s="86">
        <v>0</v>
      </c>
      <c r="BY147" s="99">
        <f>SUM(I147,W147,AK147,AY147,BM147)</f>
        <v>0</v>
      </c>
      <c r="BZ147" s="12"/>
      <c r="CA147" s="108">
        <f t="shared" si="123"/>
        <v>0</v>
      </c>
      <c r="CB147" s="99">
        <f t="shared" si="124"/>
        <v>0</v>
      </c>
      <c r="CC147" s="86"/>
      <c r="CD147" s="99">
        <f t="shared" si="125"/>
        <v>0</v>
      </c>
      <c r="CE147" s="99">
        <v>0</v>
      </c>
      <c r="CF147" s="99">
        <v>0</v>
      </c>
      <c r="CG147" s="99">
        <v>0</v>
      </c>
      <c r="CH147" s="99">
        <v>0</v>
      </c>
      <c r="CI147" s="99">
        <v>0</v>
      </c>
      <c r="CJ147" s="99">
        <v>0</v>
      </c>
      <c r="CK147" s="99">
        <v>0</v>
      </c>
      <c r="CL147" s="99">
        <v>0</v>
      </c>
      <c r="CM147" s="99">
        <v>0</v>
      </c>
      <c r="CN147" s="99">
        <v>0</v>
      </c>
      <c r="CO147" s="99">
        <v>0</v>
      </c>
      <c r="CP147" s="99">
        <v>0</v>
      </c>
      <c r="CQ147" s="99">
        <v>0</v>
      </c>
      <c r="CR147" s="99">
        <v>0</v>
      </c>
      <c r="CS147" s="99">
        <v>0</v>
      </c>
      <c r="CT147" s="99">
        <v>0</v>
      </c>
      <c r="CU147" s="99">
        <v>0</v>
      </c>
      <c r="CV147" s="99">
        <v>0</v>
      </c>
      <c r="CW147" s="99">
        <v>0</v>
      </c>
      <c r="CX147" s="99">
        <v>0</v>
      </c>
      <c r="CY147" s="99">
        <v>0</v>
      </c>
      <c r="CZ147" s="99">
        <v>0</v>
      </c>
      <c r="DA147" s="99">
        <v>0</v>
      </c>
      <c r="DB147" s="99">
        <v>0</v>
      </c>
      <c r="DC147" s="99">
        <v>0</v>
      </c>
      <c r="DD147" s="99">
        <v>0</v>
      </c>
      <c r="DE147" s="99">
        <v>0</v>
      </c>
      <c r="DF147" s="99">
        <v>0</v>
      </c>
      <c r="DG147" s="99">
        <v>0</v>
      </c>
    </row>
    <row r="148" spans="1:111" hidden="1" x14ac:dyDescent="0.25">
      <c r="A148" s="107"/>
      <c r="B148" s="87"/>
      <c r="C148" s="88"/>
      <c r="D148" s="86"/>
      <c r="E148" s="88"/>
      <c r="F148" s="53"/>
      <c r="G148" s="108"/>
      <c r="H148" s="85"/>
      <c r="I148" s="189"/>
      <c r="J148" s="52"/>
      <c r="K148" s="52"/>
      <c r="L148" s="52"/>
      <c r="M148" s="52"/>
      <c r="N148" s="52"/>
      <c r="O148" s="52"/>
      <c r="P148" s="52"/>
      <c r="Q148" s="52"/>
      <c r="R148" s="52"/>
      <c r="S148" s="52"/>
      <c r="T148" s="52"/>
      <c r="U148" s="108"/>
      <c r="V148" s="85"/>
      <c r="W148" s="189"/>
      <c r="X148" s="52"/>
      <c r="Y148" s="52"/>
      <c r="Z148" s="52"/>
      <c r="AA148" s="52"/>
      <c r="AB148" s="52"/>
      <c r="AC148" s="52"/>
      <c r="AD148" s="52"/>
      <c r="AE148" s="52"/>
      <c r="AF148" s="52"/>
      <c r="AG148" s="52"/>
      <c r="AH148" s="52"/>
      <c r="AI148" s="108"/>
      <c r="AJ148" s="85"/>
      <c r="AK148" s="189"/>
      <c r="AL148" s="52"/>
      <c r="AM148" s="52"/>
      <c r="AN148" s="52"/>
      <c r="AO148" s="52"/>
      <c r="AP148" s="52"/>
      <c r="AQ148" s="52"/>
      <c r="AR148" s="52"/>
      <c r="AS148" s="52"/>
      <c r="AT148" s="52"/>
      <c r="AU148" s="52"/>
      <c r="AV148" s="52"/>
      <c r="AW148" s="108"/>
      <c r="AX148" s="85"/>
      <c r="AY148" s="189"/>
      <c r="AZ148" s="52"/>
      <c r="BA148" s="52"/>
      <c r="BB148" s="52"/>
      <c r="BC148" s="52"/>
      <c r="BD148" s="52"/>
      <c r="BE148" s="52"/>
      <c r="BF148" s="52"/>
      <c r="BG148" s="52"/>
      <c r="BH148" s="52"/>
      <c r="BI148" s="52"/>
      <c r="BJ148" s="52"/>
      <c r="BK148" s="108"/>
      <c r="BL148" s="85"/>
      <c r="BM148" s="189"/>
      <c r="BN148" s="52"/>
      <c r="BO148" s="52"/>
      <c r="BP148" s="52"/>
      <c r="BQ148" s="52"/>
      <c r="BR148" s="52"/>
      <c r="BS148" s="52"/>
      <c r="BT148" s="52"/>
      <c r="BU148" s="52"/>
      <c r="BV148" s="52"/>
      <c r="BW148" s="52"/>
      <c r="BX148" s="52"/>
      <c r="BY148" s="99"/>
      <c r="BZ148" s="12"/>
      <c r="CA148" s="118"/>
      <c r="CB148" s="152"/>
      <c r="CC148" s="52"/>
      <c r="CD148" s="99"/>
      <c r="CE148" s="99"/>
      <c r="CF148" s="99"/>
      <c r="CG148" s="99"/>
      <c r="CH148" s="99"/>
      <c r="CI148" s="99"/>
      <c r="CJ148" s="99"/>
      <c r="CK148" s="99"/>
      <c r="CL148" s="99"/>
      <c r="CM148" s="99"/>
      <c r="CN148" s="99"/>
      <c r="CO148" s="99"/>
      <c r="CP148" s="99"/>
      <c r="CQ148" s="99"/>
      <c r="CR148" s="99"/>
      <c r="CS148" s="99"/>
      <c r="CT148" s="99"/>
      <c r="CU148" s="99"/>
      <c r="CV148" s="99"/>
      <c r="CW148" s="99"/>
      <c r="CX148" s="99"/>
      <c r="CY148" s="99"/>
      <c r="CZ148" s="99"/>
      <c r="DA148" s="99"/>
      <c r="DB148" s="99"/>
      <c r="DC148" s="99"/>
      <c r="DD148" s="99"/>
      <c r="DE148" s="99"/>
      <c r="DF148" s="99"/>
      <c r="DG148" s="99"/>
    </row>
    <row r="149" spans="1:111" hidden="1" x14ac:dyDescent="0.25">
      <c r="A149" s="238" t="s">
        <v>58</v>
      </c>
      <c r="B149" s="239"/>
      <c r="C149" s="146"/>
      <c r="D149" s="86">
        <v>0</v>
      </c>
      <c r="E149" s="88"/>
      <c r="F149" s="41"/>
      <c r="G149" s="30" t="s">
        <v>28</v>
      </c>
      <c r="H149" s="31">
        <v>0</v>
      </c>
      <c r="I149" s="190">
        <f>IF($E149&gt;0,ROUND(((($D149/$E149)*H149)),0),0)</f>
        <v>0</v>
      </c>
      <c r="J149" s="86">
        <v>0</v>
      </c>
      <c r="K149" s="86">
        <v>0</v>
      </c>
      <c r="L149" s="86">
        <v>0</v>
      </c>
      <c r="M149" s="86">
        <v>0</v>
      </c>
      <c r="N149" s="86">
        <v>0</v>
      </c>
      <c r="O149" s="86">
        <v>0</v>
      </c>
      <c r="P149" s="86">
        <v>0</v>
      </c>
      <c r="Q149" s="86">
        <v>0</v>
      </c>
      <c r="R149" s="86">
        <v>0</v>
      </c>
      <c r="S149" s="86">
        <v>0</v>
      </c>
      <c r="T149" s="86">
        <v>0</v>
      </c>
      <c r="U149" s="193" t="s">
        <v>28</v>
      </c>
      <c r="V149" s="31">
        <v>0</v>
      </c>
      <c r="W149" s="190">
        <f>IF($E149&gt;0,ROUND(((($D149/$E149)*V149)*((1+$B$9)^(RIGHT(W$11,2)-1))),0),0)</f>
        <v>0</v>
      </c>
      <c r="X149" s="86">
        <v>0</v>
      </c>
      <c r="Y149" s="86">
        <v>0</v>
      </c>
      <c r="Z149" s="86">
        <v>0</v>
      </c>
      <c r="AA149" s="86">
        <v>0</v>
      </c>
      <c r="AB149" s="86">
        <v>0</v>
      </c>
      <c r="AC149" s="86">
        <v>0</v>
      </c>
      <c r="AD149" s="86">
        <v>0</v>
      </c>
      <c r="AE149" s="86">
        <v>0</v>
      </c>
      <c r="AF149" s="86">
        <v>0</v>
      </c>
      <c r="AG149" s="86">
        <v>0</v>
      </c>
      <c r="AH149" s="86">
        <v>0</v>
      </c>
      <c r="AI149" s="193" t="s">
        <v>28</v>
      </c>
      <c r="AJ149" s="31">
        <v>0</v>
      </c>
      <c r="AK149" s="190">
        <f>IF($E149&gt;0,ROUND(((($D149/$E149)*AJ149)*((1+$B$9)^(RIGHT(AK$11,2)-1))),0),0)</f>
        <v>0</v>
      </c>
      <c r="AL149" s="86">
        <v>0</v>
      </c>
      <c r="AM149" s="86">
        <v>0</v>
      </c>
      <c r="AN149" s="86">
        <v>0</v>
      </c>
      <c r="AO149" s="86">
        <v>0</v>
      </c>
      <c r="AP149" s="86">
        <v>0</v>
      </c>
      <c r="AQ149" s="86">
        <v>0</v>
      </c>
      <c r="AR149" s="86">
        <v>0</v>
      </c>
      <c r="AS149" s="86">
        <v>0</v>
      </c>
      <c r="AT149" s="86">
        <v>0</v>
      </c>
      <c r="AU149" s="86">
        <v>0</v>
      </c>
      <c r="AV149" s="86">
        <v>0</v>
      </c>
      <c r="AW149" s="193" t="s">
        <v>28</v>
      </c>
      <c r="AX149" s="31">
        <v>0</v>
      </c>
      <c r="AY149" s="190">
        <f>IF($E149&gt;0,ROUND(((($D149/$E149)*AX149)*((1+$B$9)^(RIGHT(AY$11,2)-1))),0),0)</f>
        <v>0</v>
      </c>
      <c r="AZ149" s="86">
        <v>0</v>
      </c>
      <c r="BA149" s="86">
        <v>0</v>
      </c>
      <c r="BB149" s="86">
        <v>0</v>
      </c>
      <c r="BC149" s="86">
        <v>0</v>
      </c>
      <c r="BD149" s="86">
        <v>0</v>
      </c>
      <c r="BE149" s="86">
        <v>0</v>
      </c>
      <c r="BF149" s="86">
        <v>0</v>
      </c>
      <c r="BG149" s="86">
        <v>0</v>
      </c>
      <c r="BH149" s="86">
        <v>0</v>
      </c>
      <c r="BI149" s="86">
        <v>0</v>
      </c>
      <c r="BJ149" s="86">
        <v>0</v>
      </c>
      <c r="BK149" s="193" t="s">
        <v>28</v>
      </c>
      <c r="BL149" s="31">
        <v>0</v>
      </c>
      <c r="BM149" s="190">
        <f>IF($E149&gt;0,ROUND(((($D149/$E149)*BL149)*((1+$B$9)^(RIGHT(BM$11,2)-1))),0),0)</f>
        <v>0</v>
      </c>
      <c r="BN149" s="86">
        <v>0</v>
      </c>
      <c r="BO149" s="86">
        <v>0</v>
      </c>
      <c r="BP149" s="86">
        <v>0</v>
      </c>
      <c r="BQ149" s="86">
        <v>0</v>
      </c>
      <c r="BR149" s="86">
        <v>0</v>
      </c>
      <c r="BS149" s="86">
        <v>0</v>
      </c>
      <c r="BT149" s="86">
        <v>0</v>
      </c>
      <c r="BU149" s="86">
        <v>0</v>
      </c>
      <c r="BV149" s="86">
        <v>0</v>
      </c>
      <c r="BW149" s="86">
        <v>0</v>
      </c>
      <c r="BX149" s="86">
        <v>0</v>
      </c>
      <c r="BY149" s="99">
        <f>SUM(I149,W149,AK149,AY149,BM149)</f>
        <v>0</v>
      </c>
      <c r="BZ149" s="12"/>
      <c r="CA149" s="108">
        <f t="shared" ref="CA149:CA150" si="126">SUM(J149,X149,AL149,AZ149,BN149)</f>
        <v>0</v>
      </c>
      <c r="CB149" s="99">
        <f t="shared" ref="CB149:CB150" si="127">SUM(K149:T149,Y149:AH149,AM149:AV149,BA149:BJ149,BO149:BX149)</f>
        <v>0</v>
      </c>
      <c r="CC149" s="86"/>
      <c r="CD149" s="99">
        <f t="shared" ref="CD149:CD150" si="128">BY149-SUM(CE149:DG149)</f>
        <v>0</v>
      </c>
      <c r="CE149" s="99">
        <v>0</v>
      </c>
      <c r="CF149" s="99">
        <v>0</v>
      </c>
      <c r="CG149" s="99">
        <v>0</v>
      </c>
      <c r="CH149" s="99">
        <v>0</v>
      </c>
      <c r="CI149" s="99">
        <v>0</v>
      </c>
      <c r="CJ149" s="99">
        <v>0</v>
      </c>
      <c r="CK149" s="99">
        <v>0</v>
      </c>
      <c r="CL149" s="99">
        <v>0</v>
      </c>
      <c r="CM149" s="99">
        <v>0</v>
      </c>
      <c r="CN149" s="99">
        <v>0</v>
      </c>
      <c r="CO149" s="99">
        <v>0</v>
      </c>
      <c r="CP149" s="99">
        <v>0</v>
      </c>
      <c r="CQ149" s="99">
        <v>0</v>
      </c>
      <c r="CR149" s="99">
        <v>0</v>
      </c>
      <c r="CS149" s="99">
        <v>0</v>
      </c>
      <c r="CT149" s="99">
        <v>0</v>
      </c>
      <c r="CU149" s="99">
        <v>0</v>
      </c>
      <c r="CV149" s="99">
        <v>0</v>
      </c>
      <c r="CW149" s="99">
        <v>0</v>
      </c>
      <c r="CX149" s="99">
        <v>0</v>
      </c>
      <c r="CY149" s="99">
        <v>0</v>
      </c>
      <c r="CZ149" s="99">
        <v>0</v>
      </c>
      <c r="DA149" s="99">
        <v>0</v>
      </c>
      <c r="DB149" s="99">
        <v>0</v>
      </c>
      <c r="DC149" s="99">
        <v>0</v>
      </c>
      <c r="DD149" s="99">
        <v>0</v>
      </c>
      <c r="DE149" s="99">
        <v>0</v>
      </c>
      <c r="DF149" s="99">
        <v>0</v>
      </c>
      <c r="DG149" s="99">
        <v>0</v>
      </c>
    </row>
    <row r="150" spans="1:111" hidden="1" x14ac:dyDescent="0.25">
      <c r="A150" s="107"/>
      <c r="B150" s="87"/>
      <c r="C150" s="88"/>
      <c r="D150" s="86"/>
      <c r="E150" s="88"/>
      <c r="F150" s="41"/>
      <c r="G150" s="30" t="s">
        <v>29</v>
      </c>
      <c r="H150" s="31">
        <v>0</v>
      </c>
      <c r="I150" s="190">
        <f>IF($E149&gt;0,ROUND(((($D149/$E149)*H150)),0),0)</f>
        <v>0</v>
      </c>
      <c r="J150" s="86">
        <v>0</v>
      </c>
      <c r="K150" s="86">
        <v>0</v>
      </c>
      <c r="L150" s="86">
        <v>0</v>
      </c>
      <c r="M150" s="86">
        <v>0</v>
      </c>
      <c r="N150" s="86">
        <v>0</v>
      </c>
      <c r="O150" s="86">
        <v>0</v>
      </c>
      <c r="P150" s="86">
        <v>0</v>
      </c>
      <c r="Q150" s="86">
        <v>0</v>
      </c>
      <c r="R150" s="86">
        <v>0</v>
      </c>
      <c r="S150" s="86">
        <v>0</v>
      </c>
      <c r="T150" s="86">
        <v>0</v>
      </c>
      <c r="U150" s="193" t="s">
        <v>29</v>
      </c>
      <c r="V150" s="31">
        <v>0</v>
      </c>
      <c r="W150" s="190">
        <f>IF($E149&gt;0,ROUND(((($D149/$E149)*V150)*((1+$B$9)^(RIGHT(W$11,2)-1))),0),0)</f>
        <v>0</v>
      </c>
      <c r="X150" s="86">
        <v>0</v>
      </c>
      <c r="Y150" s="86">
        <v>0</v>
      </c>
      <c r="Z150" s="86">
        <v>0</v>
      </c>
      <c r="AA150" s="86">
        <v>0</v>
      </c>
      <c r="AB150" s="86">
        <v>0</v>
      </c>
      <c r="AC150" s="86">
        <v>0</v>
      </c>
      <c r="AD150" s="86">
        <v>0</v>
      </c>
      <c r="AE150" s="86">
        <v>0</v>
      </c>
      <c r="AF150" s="86">
        <v>0</v>
      </c>
      <c r="AG150" s="86">
        <v>0</v>
      </c>
      <c r="AH150" s="86">
        <v>0</v>
      </c>
      <c r="AI150" s="193" t="s">
        <v>29</v>
      </c>
      <c r="AJ150" s="31">
        <v>0</v>
      </c>
      <c r="AK150" s="190">
        <f>IF($E149&gt;0,ROUND(((($D149/$E149)*AJ150)*((1+$B$9)^(RIGHT(AK$11,2)-1))),0),0)</f>
        <v>0</v>
      </c>
      <c r="AL150" s="86">
        <v>0</v>
      </c>
      <c r="AM150" s="86">
        <v>0</v>
      </c>
      <c r="AN150" s="86">
        <v>0</v>
      </c>
      <c r="AO150" s="86">
        <v>0</v>
      </c>
      <c r="AP150" s="86">
        <v>0</v>
      </c>
      <c r="AQ150" s="86">
        <v>0</v>
      </c>
      <c r="AR150" s="86">
        <v>0</v>
      </c>
      <c r="AS150" s="86">
        <v>0</v>
      </c>
      <c r="AT150" s="86">
        <v>0</v>
      </c>
      <c r="AU150" s="86">
        <v>0</v>
      </c>
      <c r="AV150" s="86">
        <v>0</v>
      </c>
      <c r="AW150" s="193" t="s">
        <v>29</v>
      </c>
      <c r="AX150" s="31">
        <v>0</v>
      </c>
      <c r="AY150" s="190">
        <f>IF($E149&gt;0,ROUND(((($D149/$E149)*AX150)*((1+$B$9)^(RIGHT(AY$11,2)-1))),0),0)</f>
        <v>0</v>
      </c>
      <c r="AZ150" s="86">
        <v>0</v>
      </c>
      <c r="BA150" s="86">
        <v>0</v>
      </c>
      <c r="BB150" s="86">
        <v>0</v>
      </c>
      <c r="BC150" s="86">
        <v>0</v>
      </c>
      <c r="BD150" s="86">
        <v>0</v>
      </c>
      <c r="BE150" s="86">
        <v>0</v>
      </c>
      <c r="BF150" s="86">
        <v>0</v>
      </c>
      <c r="BG150" s="86">
        <v>0</v>
      </c>
      <c r="BH150" s="86">
        <v>0</v>
      </c>
      <c r="BI150" s="86">
        <v>0</v>
      </c>
      <c r="BJ150" s="86">
        <v>0</v>
      </c>
      <c r="BK150" s="193" t="s">
        <v>29</v>
      </c>
      <c r="BL150" s="31">
        <v>0</v>
      </c>
      <c r="BM150" s="190">
        <f>IF($E149&gt;0,ROUND(((($D149/$E149)*BL150)*((1+$B$9)^(RIGHT(BM$11,2)-1))),0),0)</f>
        <v>0</v>
      </c>
      <c r="BN150" s="86">
        <v>0</v>
      </c>
      <c r="BO150" s="86">
        <v>0</v>
      </c>
      <c r="BP150" s="86">
        <v>0</v>
      </c>
      <c r="BQ150" s="86">
        <v>0</v>
      </c>
      <c r="BR150" s="86">
        <v>0</v>
      </c>
      <c r="BS150" s="86">
        <v>0</v>
      </c>
      <c r="BT150" s="86">
        <v>0</v>
      </c>
      <c r="BU150" s="86">
        <v>0</v>
      </c>
      <c r="BV150" s="86">
        <v>0</v>
      </c>
      <c r="BW150" s="86">
        <v>0</v>
      </c>
      <c r="BX150" s="86">
        <v>0</v>
      </c>
      <c r="BY150" s="99">
        <f>SUM(I150,W150,AK150,AY150,BM150)</f>
        <v>0</v>
      </c>
      <c r="BZ150" s="12"/>
      <c r="CA150" s="108">
        <f t="shared" si="126"/>
        <v>0</v>
      </c>
      <c r="CB150" s="99">
        <f t="shared" si="127"/>
        <v>0</v>
      </c>
      <c r="CC150" s="86"/>
      <c r="CD150" s="99">
        <f t="shared" si="128"/>
        <v>0</v>
      </c>
      <c r="CE150" s="99">
        <v>0</v>
      </c>
      <c r="CF150" s="99">
        <v>0</v>
      </c>
      <c r="CG150" s="99">
        <v>0</v>
      </c>
      <c r="CH150" s="99">
        <v>0</v>
      </c>
      <c r="CI150" s="99">
        <v>0</v>
      </c>
      <c r="CJ150" s="99">
        <v>0</v>
      </c>
      <c r="CK150" s="99">
        <v>0</v>
      </c>
      <c r="CL150" s="99">
        <v>0</v>
      </c>
      <c r="CM150" s="99">
        <v>0</v>
      </c>
      <c r="CN150" s="99">
        <v>0</v>
      </c>
      <c r="CO150" s="99">
        <v>0</v>
      </c>
      <c r="CP150" s="99">
        <v>0</v>
      </c>
      <c r="CQ150" s="99">
        <v>0</v>
      </c>
      <c r="CR150" s="99">
        <v>0</v>
      </c>
      <c r="CS150" s="99">
        <v>0</v>
      </c>
      <c r="CT150" s="99">
        <v>0</v>
      </c>
      <c r="CU150" s="99">
        <v>0</v>
      </c>
      <c r="CV150" s="99">
        <v>0</v>
      </c>
      <c r="CW150" s="99">
        <v>0</v>
      </c>
      <c r="CX150" s="99">
        <v>0</v>
      </c>
      <c r="CY150" s="99">
        <v>0</v>
      </c>
      <c r="CZ150" s="99">
        <v>0</v>
      </c>
      <c r="DA150" s="99">
        <v>0</v>
      </c>
      <c r="DB150" s="99">
        <v>0</v>
      </c>
      <c r="DC150" s="99">
        <v>0</v>
      </c>
      <c r="DD150" s="99">
        <v>0</v>
      </c>
      <c r="DE150" s="99">
        <v>0</v>
      </c>
      <c r="DF150" s="99">
        <v>0</v>
      </c>
      <c r="DG150" s="99">
        <v>0</v>
      </c>
    </row>
    <row r="151" spans="1:111" ht="15.75" hidden="1" thickBot="1" x14ac:dyDescent="0.3">
      <c r="A151" s="107"/>
      <c r="B151" s="87"/>
      <c r="C151" s="88"/>
      <c r="D151" s="86"/>
      <c r="E151" s="88"/>
      <c r="F151" s="53"/>
      <c r="G151" s="108"/>
      <c r="H151" s="85"/>
      <c r="I151" s="189"/>
      <c r="J151" s="52"/>
      <c r="K151" s="52"/>
      <c r="L151" s="52"/>
      <c r="M151" s="52"/>
      <c r="N151" s="52"/>
      <c r="O151" s="52"/>
      <c r="P151" s="52"/>
      <c r="Q151" s="52"/>
      <c r="R151" s="52"/>
      <c r="S151" s="52"/>
      <c r="T151" s="52"/>
      <c r="U151" s="108"/>
      <c r="V151" s="85"/>
      <c r="W151" s="189"/>
      <c r="X151" s="52"/>
      <c r="Y151" s="52"/>
      <c r="Z151" s="52"/>
      <c r="AA151" s="52"/>
      <c r="AB151" s="52"/>
      <c r="AC151" s="52"/>
      <c r="AD151" s="52"/>
      <c r="AE151" s="52"/>
      <c r="AF151" s="52"/>
      <c r="AG151" s="52"/>
      <c r="AH151" s="52"/>
      <c r="AI151" s="108"/>
      <c r="AJ151" s="85"/>
      <c r="AK151" s="189"/>
      <c r="AL151" s="52"/>
      <c r="AM151" s="52"/>
      <c r="AN151" s="52"/>
      <c r="AO151" s="52"/>
      <c r="AP151" s="52"/>
      <c r="AQ151" s="52"/>
      <c r="AR151" s="52"/>
      <c r="AS151" s="52"/>
      <c r="AT151" s="52"/>
      <c r="AU151" s="52"/>
      <c r="AV151" s="52"/>
      <c r="AW151" s="108"/>
      <c r="AX151" s="85"/>
      <c r="AY151" s="189"/>
      <c r="AZ151" s="52"/>
      <c r="BA151" s="52"/>
      <c r="BB151" s="52"/>
      <c r="BC151" s="52"/>
      <c r="BD151" s="52"/>
      <c r="BE151" s="52"/>
      <c r="BF151" s="52"/>
      <c r="BG151" s="52"/>
      <c r="BH151" s="52"/>
      <c r="BI151" s="52"/>
      <c r="BJ151" s="52"/>
      <c r="BK151" s="108"/>
      <c r="BL151" s="85"/>
      <c r="BM151" s="189"/>
      <c r="BN151" s="52"/>
      <c r="BO151" s="52"/>
      <c r="BP151" s="52"/>
      <c r="BQ151" s="52"/>
      <c r="BR151" s="52"/>
      <c r="BS151" s="52"/>
      <c r="BT151" s="52"/>
      <c r="BU151" s="52"/>
      <c r="BV151" s="52"/>
      <c r="BW151" s="52"/>
      <c r="BX151" s="52"/>
      <c r="BY151" s="99"/>
      <c r="BZ151" s="12"/>
      <c r="CA151" s="118"/>
      <c r="CB151" s="152"/>
      <c r="CC151" s="52"/>
      <c r="CD151" s="99"/>
      <c r="CE151" s="99"/>
      <c r="CF151" s="99"/>
      <c r="CG151" s="99"/>
      <c r="CH151" s="99"/>
      <c r="CI151" s="99"/>
      <c r="CJ151" s="99"/>
      <c r="CK151" s="99"/>
      <c r="CL151" s="99"/>
      <c r="CM151" s="99"/>
      <c r="CN151" s="99"/>
      <c r="CO151" s="99"/>
      <c r="CP151" s="99"/>
      <c r="CQ151" s="99"/>
      <c r="CR151" s="99"/>
      <c r="CS151" s="99"/>
      <c r="CT151" s="99"/>
      <c r="CU151" s="99"/>
      <c r="CV151" s="99"/>
      <c r="CW151" s="99"/>
      <c r="CX151" s="99"/>
      <c r="CY151" s="99"/>
      <c r="CZ151" s="99"/>
      <c r="DA151" s="99"/>
      <c r="DB151" s="99"/>
      <c r="DC151" s="99"/>
      <c r="DD151" s="99"/>
      <c r="DE151" s="99"/>
      <c r="DF151" s="99"/>
      <c r="DG151" s="99"/>
    </row>
    <row r="152" spans="1:111" hidden="1" x14ac:dyDescent="0.25">
      <c r="A152" s="257" t="s">
        <v>59</v>
      </c>
      <c r="B152" s="258"/>
      <c r="C152" s="40"/>
      <c r="D152" s="86">
        <v>0</v>
      </c>
      <c r="E152" s="88"/>
      <c r="F152" s="41"/>
      <c r="G152" s="30" t="s">
        <v>28</v>
      </c>
      <c r="H152" s="31">
        <v>0</v>
      </c>
      <c r="I152" s="190">
        <f>IF($E152&gt;0,ROUND(((($D152/$E152)*H152)),0),0)</f>
        <v>0</v>
      </c>
      <c r="J152" s="86">
        <v>0</v>
      </c>
      <c r="K152" s="86">
        <v>0</v>
      </c>
      <c r="L152" s="86">
        <v>0</v>
      </c>
      <c r="M152" s="86">
        <v>0</v>
      </c>
      <c r="N152" s="86">
        <v>0</v>
      </c>
      <c r="O152" s="86">
        <v>0</v>
      </c>
      <c r="P152" s="86">
        <v>0</v>
      </c>
      <c r="Q152" s="86">
        <v>0</v>
      </c>
      <c r="R152" s="86">
        <v>0</v>
      </c>
      <c r="S152" s="86">
        <v>0</v>
      </c>
      <c r="T152" s="86">
        <v>0</v>
      </c>
      <c r="U152" s="30" t="s">
        <v>28</v>
      </c>
      <c r="V152" s="31">
        <v>0</v>
      </c>
      <c r="W152" s="190">
        <f>IF($E152&gt;0,ROUND(((($D152/$E152)*V152)*((1+$B$9)^(RIGHT(W$11,2)-1))),0),0)</f>
        <v>0</v>
      </c>
      <c r="X152" s="86">
        <v>0</v>
      </c>
      <c r="Y152" s="86">
        <v>0</v>
      </c>
      <c r="Z152" s="86">
        <v>0</v>
      </c>
      <c r="AA152" s="86">
        <v>0</v>
      </c>
      <c r="AB152" s="86">
        <v>0</v>
      </c>
      <c r="AC152" s="86">
        <v>0</v>
      </c>
      <c r="AD152" s="86">
        <v>0</v>
      </c>
      <c r="AE152" s="86">
        <v>0</v>
      </c>
      <c r="AF152" s="86">
        <v>0</v>
      </c>
      <c r="AG152" s="86">
        <v>0</v>
      </c>
      <c r="AH152" s="86">
        <v>0</v>
      </c>
      <c r="AI152" s="30" t="s">
        <v>28</v>
      </c>
      <c r="AJ152" s="31">
        <v>0</v>
      </c>
      <c r="AK152" s="190">
        <f>IF($E152&gt;0,ROUND(((($D152/$E152)*AJ152)*((1+$B$9)^(RIGHT(AK$11,2)-1))),0),0)</f>
        <v>0</v>
      </c>
      <c r="AL152" s="86">
        <v>0</v>
      </c>
      <c r="AM152" s="86">
        <v>0</v>
      </c>
      <c r="AN152" s="86">
        <v>0</v>
      </c>
      <c r="AO152" s="86">
        <v>0</v>
      </c>
      <c r="AP152" s="86">
        <v>0</v>
      </c>
      <c r="AQ152" s="86">
        <v>0</v>
      </c>
      <c r="AR152" s="86">
        <v>0</v>
      </c>
      <c r="AS152" s="86">
        <v>0</v>
      </c>
      <c r="AT152" s="86">
        <v>0</v>
      </c>
      <c r="AU152" s="86">
        <v>0</v>
      </c>
      <c r="AV152" s="86">
        <v>0</v>
      </c>
      <c r="AW152" s="30" t="s">
        <v>28</v>
      </c>
      <c r="AX152" s="31">
        <v>0</v>
      </c>
      <c r="AY152" s="190">
        <f>IF($E152&gt;0,ROUND(((($D152/$E152)*AX152)*((1+$B$9)^(RIGHT(AY$11,2)-1))),0),0)</f>
        <v>0</v>
      </c>
      <c r="AZ152" s="86">
        <v>0</v>
      </c>
      <c r="BA152" s="86">
        <v>0</v>
      </c>
      <c r="BB152" s="86">
        <v>0</v>
      </c>
      <c r="BC152" s="86">
        <v>0</v>
      </c>
      <c r="BD152" s="86">
        <v>0</v>
      </c>
      <c r="BE152" s="86">
        <v>0</v>
      </c>
      <c r="BF152" s="86">
        <v>0</v>
      </c>
      <c r="BG152" s="86">
        <v>0</v>
      </c>
      <c r="BH152" s="86">
        <v>0</v>
      </c>
      <c r="BI152" s="86">
        <v>0</v>
      </c>
      <c r="BJ152" s="86">
        <v>0</v>
      </c>
      <c r="BK152" s="30" t="s">
        <v>28</v>
      </c>
      <c r="BL152" s="31">
        <v>0</v>
      </c>
      <c r="BM152" s="190">
        <f>IF($E152&gt;0,ROUND(((($D152/$E152)*BL152)*((1+$B$9)^(RIGHT(BM$11,2)-1))),0),0)</f>
        <v>0</v>
      </c>
      <c r="BN152" s="86">
        <v>0</v>
      </c>
      <c r="BO152" s="86">
        <v>0</v>
      </c>
      <c r="BP152" s="86">
        <v>0</v>
      </c>
      <c r="BQ152" s="86">
        <v>0</v>
      </c>
      <c r="BR152" s="86">
        <v>0</v>
      </c>
      <c r="BS152" s="86">
        <v>0</v>
      </c>
      <c r="BT152" s="86">
        <v>0</v>
      </c>
      <c r="BU152" s="86">
        <v>0</v>
      </c>
      <c r="BV152" s="86">
        <v>0</v>
      </c>
      <c r="BW152" s="86">
        <v>0</v>
      </c>
      <c r="BX152" s="86">
        <v>0</v>
      </c>
      <c r="BY152" s="99">
        <f>SUM(I152,W152,AK152,AY152,BM152)</f>
        <v>0</v>
      </c>
      <c r="BZ152" s="12"/>
      <c r="CA152" s="108">
        <f t="shared" ref="CA152:CA153" si="129">SUM(J152,X152,AL152,AZ152,BN152)</f>
        <v>0</v>
      </c>
      <c r="CB152" s="99">
        <f t="shared" ref="CB152:CB153" si="130">SUM(K152:T152,Y152:AH152,AM152:AV152,BA152:BJ152,BO152:BX152)</f>
        <v>0</v>
      </c>
      <c r="CC152" s="86"/>
      <c r="CD152" s="99">
        <f t="shared" ref="CD152:CD153" si="131">BY152-SUM(CE152:DG152)</f>
        <v>0</v>
      </c>
      <c r="CE152" s="99">
        <v>0</v>
      </c>
      <c r="CF152" s="99">
        <v>0</v>
      </c>
      <c r="CG152" s="99">
        <v>0</v>
      </c>
      <c r="CH152" s="99">
        <v>0</v>
      </c>
      <c r="CI152" s="99">
        <v>0</v>
      </c>
      <c r="CJ152" s="99">
        <v>0</v>
      </c>
      <c r="CK152" s="99">
        <v>0</v>
      </c>
      <c r="CL152" s="99">
        <v>0</v>
      </c>
      <c r="CM152" s="99">
        <v>0</v>
      </c>
      <c r="CN152" s="99">
        <v>0</v>
      </c>
      <c r="CO152" s="99">
        <v>0</v>
      </c>
      <c r="CP152" s="99">
        <v>0</v>
      </c>
      <c r="CQ152" s="99">
        <v>0</v>
      </c>
      <c r="CR152" s="99">
        <v>0</v>
      </c>
      <c r="CS152" s="99">
        <v>0</v>
      </c>
      <c r="CT152" s="99">
        <v>0</v>
      </c>
      <c r="CU152" s="99">
        <v>0</v>
      </c>
      <c r="CV152" s="99">
        <v>0</v>
      </c>
      <c r="CW152" s="99">
        <v>0</v>
      </c>
      <c r="CX152" s="99">
        <v>0</v>
      </c>
      <c r="CY152" s="99">
        <v>0</v>
      </c>
      <c r="CZ152" s="99">
        <v>0</v>
      </c>
      <c r="DA152" s="99">
        <v>0</v>
      </c>
      <c r="DB152" s="99">
        <v>0</v>
      </c>
      <c r="DC152" s="99">
        <v>0</v>
      </c>
      <c r="DD152" s="99">
        <v>0</v>
      </c>
      <c r="DE152" s="99">
        <v>0</v>
      </c>
      <c r="DF152" s="99">
        <v>0</v>
      </c>
      <c r="DG152" s="99">
        <v>0</v>
      </c>
    </row>
    <row r="153" spans="1:111" hidden="1" x14ac:dyDescent="0.25">
      <c r="A153" s="107"/>
      <c r="B153" s="87"/>
      <c r="C153" s="86"/>
      <c r="D153" s="86"/>
      <c r="E153" s="88"/>
      <c r="F153" s="41"/>
      <c r="G153" s="30" t="s">
        <v>29</v>
      </c>
      <c r="H153" s="31">
        <v>0</v>
      </c>
      <c r="I153" s="190">
        <f>IF($E152&gt;0,ROUND((($D152/$E152)*H153),0),0)</f>
        <v>0</v>
      </c>
      <c r="J153" s="86">
        <v>0</v>
      </c>
      <c r="K153" s="86">
        <v>0</v>
      </c>
      <c r="L153" s="86">
        <v>0</v>
      </c>
      <c r="M153" s="86">
        <v>0</v>
      </c>
      <c r="N153" s="86">
        <v>0</v>
      </c>
      <c r="O153" s="86">
        <v>0</v>
      </c>
      <c r="P153" s="86">
        <v>0</v>
      </c>
      <c r="Q153" s="86">
        <v>0</v>
      </c>
      <c r="R153" s="86">
        <v>0</v>
      </c>
      <c r="S153" s="86">
        <v>0</v>
      </c>
      <c r="T153" s="86">
        <v>0</v>
      </c>
      <c r="U153" s="30" t="s">
        <v>29</v>
      </c>
      <c r="V153" s="31">
        <v>0</v>
      </c>
      <c r="W153" s="190">
        <f>IF($E152&gt;0,ROUND((($D152/$E152)*V153),0),0)</f>
        <v>0</v>
      </c>
      <c r="X153" s="86">
        <v>0</v>
      </c>
      <c r="Y153" s="86">
        <v>0</v>
      </c>
      <c r="Z153" s="86">
        <v>0</v>
      </c>
      <c r="AA153" s="86">
        <v>0</v>
      </c>
      <c r="AB153" s="86">
        <v>0</v>
      </c>
      <c r="AC153" s="86">
        <v>0</v>
      </c>
      <c r="AD153" s="86">
        <v>0</v>
      </c>
      <c r="AE153" s="86">
        <v>0</v>
      </c>
      <c r="AF153" s="86">
        <v>0</v>
      </c>
      <c r="AG153" s="86">
        <v>0</v>
      </c>
      <c r="AH153" s="86">
        <v>0</v>
      </c>
      <c r="AI153" s="30" t="s">
        <v>29</v>
      </c>
      <c r="AJ153" s="31">
        <v>0</v>
      </c>
      <c r="AK153" s="190">
        <f>IF($E152&gt;0,ROUND((($D152/$E152)*AJ153),0),0)</f>
        <v>0</v>
      </c>
      <c r="AL153" s="86">
        <v>0</v>
      </c>
      <c r="AM153" s="86">
        <v>0</v>
      </c>
      <c r="AN153" s="86">
        <v>0</v>
      </c>
      <c r="AO153" s="86">
        <v>0</v>
      </c>
      <c r="AP153" s="86">
        <v>0</v>
      </c>
      <c r="AQ153" s="86">
        <v>0</v>
      </c>
      <c r="AR153" s="86">
        <v>0</v>
      </c>
      <c r="AS153" s="86">
        <v>0</v>
      </c>
      <c r="AT153" s="86">
        <v>0</v>
      </c>
      <c r="AU153" s="86">
        <v>0</v>
      </c>
      <c r="AV153" s="86">
        <v>0</v>
      </c>
      <c r="AW153" s="30" t="s">
        <v>29</v>
      </c>
      <c r="AX153" s="31">
        <v>0</v>
      </c>
      <c r="AY153" s="190">
        <f>IF($E152&gt;0,ROUND((($D152/$E152)*AX153),0),0)</f>
        <v>0</v>
      </c>
      <c r="AZ153" s="86">
        <v>0</v>
      </c>
      <c r="BA153" s="86">
        <v>0</v>
      </c>
      <c r="BB153" s="86">
        <v>0</v>
      </c>
      <c r="BC153" s="86">
        <v>0</v>
      </c>
      <c r="BD153" s="86">
        <v>0</v>
      </c>
      <c r="BE153" s="86">
        <v>0</v>
      </c>
      <c r="BF153" s="86">
        <v>0</v>
      </c>
      <c r="BG153" s="86">
        <v>0</v>
      </c>
      <c r="BH153" s="86">
        <v>0</v>
      </c>
      <c r="BI153" s="86">
        <v>0</v>
      </c>
      <c r="BJ153" s="86">
        <v>0</v>
      </c>
      <c r="BK153" s="30" t="s">
        <v>29</v>
      </c>
      <c r="BL153" s="31">
        <v>0</v>
      </c>
      <c r="BM153" s="190">
        <f>IF($E152&gt;0,ROUND((($D152/$E152)*BL153),0),0)</f>
        <v>0</v>
      </c>
      <c r="BN153" s="86">
        <v>0</v>
      </c>
      <c r="BO153" s="86">
        <v>0</v>
      </c>
      <c r="BP153" s="86">
        <v>0</v>
      </c>
      <c r="BQ153" s="86">
        <v>0</v>
      </c>
      <c r="BR153" s="86">
        <v>0</v>
      </c>
      <c r="BS153" s="86">
        <v>0</v>
      </c>
      <c r="BT153" s="86">
        <v>0</v>
      </c>
      <c r="BU153" s="86">
        <v>0</v>
      </c>
      <c r="BV153" s="86">
        <v>0</v>
      </c>
      <c r="BW153" s="86">
        <v>0</v>
      </c>
      <c r="BX153" s="86">
        <v>0</v>
      </c>
      <c r="BY153" s="99">
        <f>SUM(I153,W153,AK153,AY153,BM153)</f>
        <v>0</v>
      </c>
      <c r="BZ153" s="12"/>
      <c r="CA153" s="108">
        <f t="shared" si="129"/>
        <v>0</v>
      </c>
      <c r="CB153" s="99">
        <f t="shared" si="130"/>
        <v>0</v>
      </c>
      <c r="CC153" s="86"/>
      <c r="CD153" s="99">
        <f t="shared" si="131"/>
        <v>0</v>
      </c>
      <c r="CE153" s="99">
        <v>0</v>
      </c>
      <c r="CF153" s="99">
        <v>0</v>
      </c>
      <c r="CG153" s="99">
        <v>0</v>
      </c>
      <c r="CH153" s="99">
        <v>0</v>
      </c>
      <c r="CI153" s="99">
        <v>0</v>
      </c>
      <c r="CJ153" s="99">
        <v>0</v>
      </c>
      <c r="CK153" s="99">
        <v>0</v>
      </c>
      <c r="CL153" s="99">
        <v>0</v>
      </c>
      <c r="CM153" s="99">
        <v>0</v>
      </c>
      <c r="CN153" s="99">
        <v>0</v>
      </c>
      <c r="CO153" s="99">
        <v>0</v>
      </c>
      <c r="CP153" s="99">
        <v>0</v>
      </c>
      <c r="CQ153" s="99">
        <v>0</v>
      </c>
      <c r="CR153" s="99">
        <v>0</v>
      </c>
      <c r="CS153" s="99">
        <v>0</v>
      </c>
      <c r="CT153" s="99">
        <v>0</v>
      </c>
      <c r="CU153" s="99">
        <v>0</v>
      </c>
      <c r="CV153" s="99">
        <v>0</v>
      </c>
      <c r="CW153" s="99">
        <v>0</v>
      </c>
      <c r="CX153" s="99">
        <v>0</v>
      </c>
      <c r="CY153" s="99">
        <v>0</v>
      </c>
      <c r="CZ153" s="99">
        <v>0</v>
      </c>
      <c r="DA153" s="99">
        <v>0</v>
      </c>
      <c r="DB153" s="99">
        <v>0</v>
      </c>
      <c r="DC153" s="99">
        <v>0</v>
      </c>
      <c r="DD153" s="99">
        <v>0</v>
      </c>
      <c r="DE153" s="99">
        <v>0</v>
      </c>
      <c r="DF153" s="99">
        <v>0</v>
      </c>
      <c r="DG153" s="99">
        <v>0</v>
      </c>
    </row>
    <row r="154" spans="1:111" hidden="1" x14ac:dyDescent="0.25">
      <c r="A154" s="107"/>
      <c r="B154" s="87"/>
      <c r="C154" s="86"/>
      <c r="D154" s="86"/>
      <c r="E154" s="88"/>
      <c r="F154" s="53"/>
      <c r="G154" s="108"/>
      <c r="H154" s="85"/>
      <c r="I154" s="189"/>
      <c r="J154" s="52"/>
      <c r="K154" s="52"/>
      <c r="L154" s="52"/>
      <c r="M154" s="52"/>
      <c r="N154" s="52"/>
      <c r="O154" s="52"/>
      <c r="P154" s="52"/>
      <c r="Q154" s="52"/>
      <c r="R154" s="52"/>
      <c r="S154" s="52"/>
      <c r="T154" s="52"/>
      <c r="U154" s="108"/>
      <c r="V154" s="85"/>
      <c r="W154" s="189"/>
      <c r="X154" s="52"/>
      <c r="Y154" s="52"/>
      <c r="Z154" s="52"/>
      <c r="AA154" s="52"/>
      <c r="AB154" s="52"/>
      <c r="AC154" s="52"/>
      <c r="AD154" s="52"/>
      <c r="AE154" s="52"/>
      <c r="AF154" s="52"/>
      <c r="AG154" s="52"/>
      <c r="AH154" s="52"/>
      <c r="AI154" s="108"/>
      <c r="AJ154" s="85"/>
      <c r="AK154" s="189"/>
      <c r="AL154" s="52"/>
      <c r="AM154" s="52"/>
      <c r="AN154" s="52"/>
      <c r="AO154" s="52"/>
      <c r="AP154" s="52"/>
      <c r="AQ154" s="52"/>
      <c r="AR154" s="52"/>
      <c r="AS154" s="52"/>
      <c r="AT154" s="52"/>
      <c r="AU154" s="52"/>
      <c r="AV154" s="52"/>
      <c r="AW154" s="108"/>
      <c r="AX154" s="85"/>
      <c r="AY154" s="189"/>
      <c r="AZ154" s="52"/>
      <c r="BA154" s="52"/>
      <c r="BB154" s="52"/>
      <c r="BC154" s="52"/>
      <c r="BD154" s="52"/>
      <c r="BE154" s="52"/>
      <c r="BF154" s="52"/>
      <c r="BG154" s="52"/>
      <c r="BH154" s="52"/>
      <c r="BI154" s="52"/>
      <c r="BJ154" s="52"/>
      <c r="BK154" s="108"/>
      <c r="BL154" s="85"/>
      <c r="BM154" s="189"/>
      <c r="BN154" s="52"/>
      <c r="BO154" s="52"/>
      <c r="BP154" s="52"/>
      <c r="BQ154" s="52"/>
      <c r="BR154" s="52"/>
      <c r="BS154" s="52"/>
      <c r="BT154" s="52"/>
      <c r="BU154" s="52"/>
      <c r="BV154" s="52"/>
      <c r="BW154" s="52"/>
      <c r="BX154" s="52"/>
      <c r="BY154" s="99"/>
      <c r="BZ154" s="12"/>
      <c r="CA154" s="118"/>
      <c r="CB154" s="152"/>
      <c r="CC154" s="52"/>
      <c r="CD154" s="99"/>
      <c r="CE154" s="99"/>
      <c r="CF154" s="99"/>
      <c r="CG154" s="99"/>
      <c r="CH154" s="99"/>
      <c r="CI154" s="99"/>
      <c r="CJ154" s="99"/>
      <c r="CK154" s="99"/>
      <c r="CL154" s="99"/>
      <c r="CM154" s="99"/>
      <c r="CN154" s="99"/>
      <c r="CO154" s="99"/>
      <c r="CP154" s="99"/>
      <c r="CQ154" s="99"/>
      <c r="CR154" s="99"/>
      <c r="CS154" s="99"/>
      <c r="CT154" s="99"/>
      <c r="CU154" s="99"/>
      <c r="CV154" s="99"/>
      <c r="CW154" s="99"/>
      <c r="CX154" s="99"/>
      <c r="CY154" s="99"/>
      <c r="CZ154" s="99"/>
      <c r="DA154" s="99"/>
      <c r="DB154" s="99"/>
      <c r="DC154" s="99"/>
      <c r="DD154" s="99"/>
      <c r="DE154" s="99"/>
      <c r="DF154" s="99"/>
      <c r="DG154" s="99"/>
    </row>
    <row r="155" spans="1:111" hidden="1" x14ac:dyDescent="0.25">
      <c r="A155" s="257" t="s">
        <v>59</v>
      </c>
      <c r="B155" s="258"/>
      <c r="C155" s="40"/>
      <c r="D155" s="86">
        <v>0</v>
      </c>
      <c r="E155" s="88"/>
      <c r="F155" s="41"/>
      <c r="G155" s="30" t="s">
        <v>28</v>
      </c>
      <c r="H155" s="31">
        <v>0</v>
      </c>
      <c r="I155" s="190">
        <f>IF($E155&gt;0,ROUND(((($D155/$E155)*H155)),0),0)</f>
        <v>0</v>
      </c>
      <c r="J155" s="86">
        <v>0</v>
      </c>
      <c r="K155" s="86">
        <v>0</v>
      </c>
      <c r="L155" s="86">
        <v>0</v>
      </c>
      <c r="M155" s="86">
        <v>0</v>
      </c>
      <c r="N155" s="86">
        <v>0</v>
      </c>
      <c r="O155" s="86">
        <v>0</v>
      </c>
      <c r="P155" s="86">
        <v>0</v>
      </c>
      <c r="Q155" s="86">
        <v>0</v>
      </c>
      <c r="R155" s="86">
        <v>0</v>
      </c>
      <c r="S155" s="86">
        <v>0</v>
      </c>
      <c r="T155" s="86">
        <v>0</v>
      </c>
      <c r="U155" s="30" t="s">
        <v>28</v>
      </c>
      <c r="V155" s="31">
        <v>0</v>
      </c>
      <c r="W155" s="190">
        <f>IF($E155&gt;0,ROUND(((($D155/$E155)*V155)*((1+$B$9)^(RIGHT(W$11,2)-1))),0),0)</f>
        <v>0</v>
      </c>
      <c r="X155" s="86">
        <v>0</v>
      </c>
      <c r="Y155" s="86">
        <v>0</v>
      </c>
      <c r="Z155" s="86">
        <v>0</v>
      </c>
      <c r="AA155" s="86">
        <v>0</v>
      </c>
      <c r="AB155" s="86">
        <v>0</v>
      </c>
      <c r="AC155" s="86">
        <v>0</v>
      </c>
      <c r="AD155" s="86">
        <v>0</v>
      </c>
      <c r="AE155" s="86">
        <v>0</v>
      </c>
      <c r="AF155" s="86">
        <v>0</v>
      </c>
      <c r="AG155" s="86">
        <v>0</v>
      </c>
      <c r="AH155" s="86">
        <v>0</v>
      </c>
      <c r="AI155" s="30" t="s">
        <v>28</v>
      </c>
      <c r="AJ155" s="31">
        <v>0</v>
      </c>
      <c r="AK155" s="190">
        <f>IF($E155&gt;0,ROUND(((($D155/$E155)*AJ155)*((1+$B$9)^(RIGHT(AK$11,2)-1))),0),0)</f>
        <v>0</v>
      </c>
      <c r="AL155" s="86">
        <v>0</v>
      </c>
      <c r="AM155" s="86">
        <v>0</v>
      </c>
      <c r="AN155" s="86">
        <v>0</v>
      </c>
      <c r="AO155" s="86">
        <v>0</v>
      </c>
      <c r="AP155" s="86">
        <v>0</v>
      </c>
      <c r="AQ155" s="86">
        <v>0</v>
      </c>
      <c r="AR155" s="86">
        <v>0</v>
      </c>
      <c r="AS155" s="86">
        <v>0</v>
      </c>
      <c r="AT155" s="86">
        <v>0</v>
      </c>
      <c r="AU155" s="86">
        <v>0</v>
      </c>
      <c r="AV155" s="86">
        <v>0</v>
      </c>
      <c r="AW155" s="30" t="s">
        <v>28</v>
      </c>
      <c r="AX155" s="31">
        <v>0</v>
      </c>
      <c r="AY155" s="190">
        <f>IF($E155&gt;0,ROUND(((($D155/$E155)*AX155)*((1+$B$9)^(RIGHT(AY$11,2)-1))),0),0)</f>
        <v>0</v>
      </c>
      <c r="AZ155" s="86">
        <v>0</v>
      </c>
      <c r="BA155" s="86">
        <v>0</v>
      </c>
      <c r="BB155" s="86">
        <v>0</v>
      </c>
      <c r="BC155" s="86">
        <v>0</v>
      </c>
      <c r="BD155" s="86">
        <v>0</v>
      </c>
      <c r="BE155" s="86">
        <v>0</v>
      </c>
      <c r="BF155" s="86">
        <v>0</v>
      </c>
      <c r="BG155" s="86">
        <v>0</v>
      </c>
      <c r="BH155" s="86">
        <v>0</v>
      </c>
      <c r="BI155" s="86">
        <v>0</v>
      </c>
      <c r="BJ155" s="86">
        <v>0</v>
      </c>
      <c r="BK155" s="30" t="s">
        <v>28</v>
      </c>
      <c r="BL155" s="31">
        <v>0</v>
      </c>
      <c r="BM155" s="190">
        <f>IF($E155&gt;0,ROUND(((($D155/$E155)*BL155)*((1+$B$9)^(RIGHT(BM$11,2)-1))),0),0)</f>
        <v>0</v>
      </c>
      <c r="BN155" s="86">
        <v>0</v>
      </c>
      <c r="BO155" s="86">
        <v>0</v>
      </c>
      <c r="BP155" s="86">
        <v>0</v>
      </c>
      <c r="BQ155" s="86">
        <v>0</v>
      </c>
      <c r="BR155" s="86">
        <v>0</v>
      </c>
      <c r="BS155" s="86">
        <v>0</v>
      </c>
      <c r="BT155" s="86">
        <v>0</v>
      </c>
      <c r="BU155" s="86">
        <v>0</v>
      </c>
      <c r="BV155" s="86">
        <v>0</v>
      </c>
      <c r="BW155" s="86">
        <v>0</v>
      </c>
      <c r="BX155" s="86">
        <v>0</v>
      </c>
      <c r="BY155" s="99">
        <f>SUM(I155,W155,AK155,AY155,BM155)</f>
        <v>0</v>
      </c>
      <c r="BZ155" s="12"/>
      <c r="CA155" s="108">
        <f t="shared" ref="CA155:CA156" si="132">SUM(J155,X155,AL155,AZ155,BN155)</f>
        <v>0</v>
      </c>
      <c r="CB155" s="99">
        <f t="shared" ref="CB155:CB156" si="133">SUM(K155:T155,Y155:AH155,AM155:AV155,BA155:BJ155,BO155:BX155)</f>
        <v>0</v>
      </c>
      <c r="CC155" s="86"/>
      <c r="CD155" s="99">
        <f t="shared" ref="CD155:CD156" si="134">BY155-SUM(CE155:DG155)</f>
        <v>0</v>
      </c>
      <c r="CE155" s="99">
        <v>0</v>
      </c>
      <c r="CF155" s="99">
        <v>0</v>
      </c>
      <c r="CG155" s="99">
        <v>0</v>
      </c>
      <c r="CH155" s="99">
        <v>0</v>
      </c>
      <c r="CI155" s="99">
        <v>0</v>
      </c>
      <c r="CJ155" s="99">
        <v>0</v>
      </c>
      <c r="CK155" s="99">
        <v>0</v>
      </c>
      <c r="CL155" s="99">
        <v>0</v>
      </c>
      <c r="CM155" s="99">
        <v>0</v>
      </c>
      <c r="CN155" s="99">
        <v>0</v>
      </c>
      <c r="CO155" s="99">
        <v>0</v>
      </c>
      <c r="CP155" s="99">
        <v>0</v>
      </c>
      <c r="CQ155" s="99">
        <v>0</v>
      </c>
      <c r="CR155" s="99">
        <v>0</v>
      </c>
      <c r="CS155" s="99">
        <v>0</v>
      </c>
      <c r="CT155" s="99">
        <v>0</v>
      </c>
      <c r="CU155" s="99">
        <v>0</v>
      </c>
      <c r="CV155" s="99">
        <v>0</v>
      </c>
      <c r="CW155" s="99">
        <v>0</v>
      </c>
      <c r="CX155" s="99">
        <v>0</v>
      </c>
      <c r="CY155" s="99">
        <v>0</v>
      </c>
      <c r="CZ155" s="99">
        <v>0</v>
      </c>
      <c r="DA155" s="99">
        <v>0</v>
      </c>
      <c r="DB155" s="99">
        <v>0</v>
      </c>
      <c r="DC155" s="99">
        <v>0</v>
      </c>
      <c r="DD155" s="99">
        <v>0</v>
      </c>
      <c r="DE155" s="99">
        <v>0</v>
      </c>
      <c r="DF155" s="99">
        <v>0</v>
      </c>
      <c r="DG155" s="99">
        <v>0</v>
      </c>
    </row>
    <row r="156" spans="1:111" hidden="1" x14ac:dyDescent="0.25">
      <c r="A156" s="107"/>
      <c r="B156" s="87"/>
      <c r="C156" s="86"/>
      <c r="D156" s="86"/>
      <c r="E156" s="88"/>
      <c r="F156" s="41"/>
      <c r="G156" s="30" t="s">
        <v>29</v>
      </c>
      <c r="H156" s="31">
        <v>0</v>
      </c>
      <c r="I156" s="190">
        <f>IF($E155&gt;0,ROUND((($D155/$E155)*H156),0),0)</f>
        <v>0</v>
      </c>
      <c r="J156" s="86">
        <v>0</v>
      </c>
      <c r="K156" s="86">
        <v>0</v>
      </c>
      <c r="L156" s="86">
        <v>0</v>
      </c>
      <c r="M156" s="86">
        <v>0</v>
      </c>
      <c r="N156" s="86">
        <v>0</v>
      </c>
      <c r="O156" s="86">
        <v>0</v>
      </c>
      <c r="P156" s="86">
        <v>0</v>
      </c>
      <c r="Q156" s="86">
        <v>0</v>
      </c>
      <c r="R156" s="86">
        <v>0</v>
      </c>
      <c r="S156" s="86">
        <v>0</v>
      </c>
      <c r="T156" s="86">
        <v>0</v>
      </c>
      <c r="U156" s="30" t="s">
        <v>29</v>
      </c>
      <c r="V156" s="31">
        <v>0</v>
      </c>
      <c r="W156" s="190">
        <f>IF($E155&gt;0,ROUND((($D155/$E155)*V156),0),0)</f>
        <v>0</v>
      </c>
      <c r="X156" s="86">
        <v>0</v>
      </c>
      <c r="Y156" s="86">
        <v>0</v>
      </c>
      <c r="Z156" s="86">
        <v>0</v>
      </c>
      <c r="AA156" s="86">
        <v>0</v>
      </c>
      <c r="AB156" s="86">
        <v>0</v>
      </c>
      <c r="AC156" s="86">
        <v>0</v>
      </c>
      <c r="AD156" s="86">
        <v>0</v>
      </c>
      <c r="AE156" s="86">
        <v>0</v>
      </c>
      <c r="AF156" s="86">
        <v>0</v>
      </c>
      <c r="AG156" s="86">
        <v>0</v>
      </c>
      <c r="AH156" s="86">
        <v>0</v>
      </c>
      <c r="AI156" s="30" t="s">
        <v>29</v>
      </c>
      <c r="AJ156" s="31">
        <v>0</v>
      </c>
      <c r="AK156" s="190">
        <f>IF($E155&gt;0,ROUND((($D155/$E155)*AJ156),0),0)</f>
        <v>0</v>
      </c>
      <c r="AL156" s="86">
        <v>0</v>
      </c>
      <c r="AM156" s="86">
        <v>0</v>
      </c>
      <c r="AN156" s="86">
        <v>0</v>
      </c>
      <c r="AO156" s="86">
        <v>0</v>
      </c>
      <c r="AP156" s="86">
        <v>0</v>
      </c>
      <c r="AQ156" s="86">
        <v>0</v>
      </c>
      <c r="AR156" s="86">
        <v>0</v>
      </c>
      <c r="AS156" s="86">
        <v>0</v>
      </c>
      <c r="AT156" s="86">
        <v>0</v>
      </c>
      <c r="AU156" s="86">
        <v>0</v>
      </c>
      <c r="AV156" s="86">
        <v>0</v>
      </c>
      <c r="AW156" s="30" t="s">
        <v>29</v>
      </c>
      <c r="AX156" s="31">
        <v>0</v>
      </c>
      <c r="AY156" s="190">
        <f>IF($E155&gt;0,ROUND((($D155/$E155)*AX156),0),0)</f>
        <v>0</v>
      </c>
      <c r="AZ156" s="86">
        <v>0</v>
      </c>
      <c r="BA156" s="86">
        <v>0</v>
      </c>
      <c r="BB156" s="86">
        <v>0</v>
      </c>
      <c r="BC156" s="86">
        <v>0</v>
      </c>
      <c r="BD156" s="86">
        <v>0</v>
      </c>
      <c r="BE156" s="86">
        <v>0</v>
      </c>
      <c r="BF156" s="86">
        <v>0</v>
      </c>
      <c r="BG156" s="86">
        <v>0</v>
      </c>
      <c r="BH156" s="86">
        <v>0</v>
      </c>
      <c r="BI156" s="86">
        <v>0</v>
      </c>
      <c r="BJ156" s="86">
        <v>0</v>
      </c>
      <c r="BK156" s="30" t="s">
        <v>29</v>
      </c>
      <c r="BL156" s="31">
        <v>0</v>
      </c>
      <c r="BM156" s="190">
        <f>IF($E155&gt;0,ROUND((($D155/$E155)*BL156),0),0)</f>
        <v>0</v>
      </c>
      <c r="BN156" s="86">
        <v>0</v>
      </c>
      <c r="BO156" s="86">
        <v>0</v>
      </c>
      <c r="BP156" s="86">
        <v>0</v>
      </c>
      <c r="BQ156" s="86">
        <v>0</v>
      </c>
      <c r="BR156" s="86">
        <v>0</v>
      </c>
      <c r="BS156" s="86">
        <v>0</v>
      </c>
      <c r="BT156" s="86">
        <v>0</v>
      </c>
      <c r="BU156" s="86">
        <v>0</v>
      </c>
      <c r="BV156" s="86">
        <v>0</v>
      </c>
      <c r="BW156" s="86">
        <v>0</v>
      </c>
      <c r="BX156" s="86">
        <v>0</v>
      </c>
      <c r="BY156" s="99">
        <f>SUM(I156,W156,AK156,AY156,BM156)</f>
        <v>0</v>
      </c>
      <c r="BZ156" s="12"/>
      <c r="CA156" s="108">
        <f t="shared" si="132"/>
        <v>0</v>
      </c>
      <c r="CB156" s="99">
        <f t="shared" si="133"/>
        <v>0</v>
      </c>
      <c r="CC156" s="86"/>
      <c r="CD156" s="99">
        <f t="shared" si="134"/>
        <v>0</v>
      </c>
      <c r="CE156" s="99">
        <v>0</v>
      </c>
      <c r="CF156" s="99">
        <v>0</v>
      </c>
      <c r="CG156" s="99">
        <v>0</v>
      </c>
      <c r="CH156" s="99">
        <v>0</v>
      </c>
      <c r="CI156" s="99">
        <v>0</v>
      </c>
      <c r="CJ156" s="99">
        <v>0</v>
      </c>
      <c r="CK156" s="99">
        <v>0</v>
      </c>
      <c r="CL156" s="99">
        <v>0</v>
      </c>
      <c r="CM156" s="99">
        <v>0</v>
      </c>
      <c r="CN156" s="99">
        <v>0</v>
      </c>
      <c r="CO156" s="99">
        <v>0</v>
      </c>
      <c r="CP156" s="99">
        <v>0</v>
      </c>
      <c r="CQ156" s="99">
        <v>0</v>
      </c>
      <c r="CR156" s="99">
        <v>0</v>
      </c>
      <c r="CS156" s="99">
        <v>0</v>
      </c>
      <c r="CT156" s="99">
        <v>0</v>
      </c>
      <c r="CU156" s="99">
        <v>0</v>
      </c>
      <c r="CV156" s="99">
        <v>0</v>
      </c>
      <c r="CW156" s="99">
        <v>0</v>
      </c>
      <c r="CX156" s="99">
        <v>0</v>
      </c>
      <c r="CY156" s="99">
        <v>0</v>
      </c>
      <c r="CZ156" s="99">
        <v>0</v>
      </c>
      <c r="DA156" s="99">
        <v>0</v>
      </c>
      <c r="DB156" s="99">
        <v>0</v>
      </c>
      <c r="DC156" s="99">
        <v>0</v>
      </c>
      <c r="DD156" s="99">
        <v>0</v>
      </c>
      <c r="DE156" s="99">
        <v>0</v>
      </c>
      <c r="DF156" s="99">
        <v>0</v>
      </c>
      <c r="DG156" s="99">
        <v>0</v>
      </c>
    </row>
    <row r="157" spans="1:111" hidden="1" x14ac:dyDescent="0.25">
      <c r="A157" s="107"/>
      <c r="B157" s="87"/>
      <c r="C157" s="86"/>
      <c r="D157" s="86"/>
      <c r="E157" s="88"/>
      <c r="F157" s="53"/>
      <c r="G157" s="108"/>
      <c r="H157" s="85"/>
      <c r="I157" s="189"/>
      <c r="J157" s="52"/>
      <c r="K157" s="52"/>
      <c r="L157" s="52"/>
      <c r="M157" s="52"/>
      <c r="N157" s="52"/>
      <c r="O157" s="52"/>
      <c r="P157" s="52"/>
      <c r="Q157" s="52"/>
      <c r="R157" s="52"/>
      <c r="S157" s="52"/>
      <c r="T157" s="52"/>
      <c r="U157" s="108"/>
      <c r="V157" s="85"/>
      <c r="W157" s="189"/>
      <c r="X157" s="52"/>
      <c r="Y157" s="52"/>
      <c r="Z157" s="52"/>
      <c r="AA157" s="52"/>
      <c r="AB157" s="52"/>
      <c r="AC157" s="52"/>
      <c r="AD157" s="52"/>
      <c r="AE157" s="52"/>
      <c r="AF157" s="52"/>
      <c r="AG157" s="52"/>
      <c r="AH157" s="52"/>
      <c r="AI157" s="108"/>
      <c r="AJ157" s="85"/>
      <c r="AK157" s="189"/>
      <c r="AL157" s="52"/>
      <c r="AM157" s="52"/>
      <c r="AN157" s="52"/>
      <c r="AO157" s="52"/>
      <c r="AP157" s="52"/>
      <c r="AQ157" s="52"/>
      <c r="AR157" s="52"/>
      <c r="AS157" s="52"/>
      <c r="AT157" s="52"/>
      <c r="AU157" s="52"/>
      <c r="AV157" s="52"/>
      <c r="AW157" s="108"/>
      <c r="AX157" s="85"/>
      <c r="AY157" s="189"/>
      <c r="AZ157" s="52"/>
      <c r="BA157" s="52"/>
      <c r="BB157" s="52"/>
      <c r="BC157" s="52"/>
      <c r="BD157" s="52"/>
      <c r="BE157" s="52"/>
      <c r="BF157" s="52"/>
      <c r="BG157" s="52"/>
      <c r="BH157" s="52"/>
      <c r="BI157" s="52"/>
      <c r="BJ157" s="52"/>
      <c r="BK157" s="108"/>
      <c r="BL157" s="85"/>
      <c r="BM157" s="189"/>
      <c r="BN157" s="52"/>
      <c r="BO157" s="52"/>
      <c r="BP157" s="52"/>
      <c r="BQ157" s="52"/>
      <c r="BR157" s="52"/>
      <c r="BS157" s="52"/>
      <c r="BT157" s="52"/>
      <c r="BU157" s="52"/>
      <c r="BV157" s="52"/>
      <c r="BW157" s="52"/>
      <c r="BX157" s="52"/>
      <c r="BY157" s="99"/>
      <c r="BZ157" s="12"/>
      <c r="CA157" s="118"/>
      <c r="CB157" s="152"/>
      <c r="CC157" s="52"/>
      <c r="CD157" s="99"/>
      <c r="CE157" s="99"/>
      <c r="CF157" s="99"/>
      <c r="CG157" s="99"/>
      <c r="CH157" s="99"/>
      <c r="CI157" s="99"/>
      <c r="CJ157" s="99"/>
      <c r="CK157" s="99"/>
      <c r="CL157" s="99"/>
      <c r="CM157" s="99"/>
      <c r="CN157" s="99"/>
      <c r="CO157" s="99"/>
      <c r="CP157" s="99"/>
      <c r="CQ157" s="99"/>
      <c r="CR157" s="99"/>
      <c r="CS157" s="99"/>
      <c r="CT157" s="99"/>
      <c r="CU157" s="99"/>
      <c r="CV157" s="99"/>
      <c r="CW157" s="99"/>
      <c r="CX157" s="99"/>
      <c r="CY157" s="99"/>
      <c r="CZ157" s="99"/>
      <c r="DA157" s="99"/>
      <c r="DB157" s="99"/>
      <c r="DC157" s="99"/>
      <c r="DD157" s="99"/>
      <c r="DE157" s="99"/>
      <c r="DF157" s="99"/>
      <c r="DG157" s="99"/>
    </row>
    <row r="158" spans="1:111" hidden="1" x14ac:dyDescent="0.25">
      <c r="A158" s="257" t="s">
        <v>59</v>
      </c>
      <c r="B158" s="258"/>
      <c r="C158" s="40"/>
      <c r="D158" s="86">
        <v>0</v>
      </c>
      <c r="E158" s="88"/>
      <c r="F158" s="41"/>
      <c r="G158" s="30" t="s">
        <v>28</v>
      </c>
      <c r="H158" s="31">
        <v>0</v>
      </c>
      <c r="I158" s="190">
        <f>IF($E158&gt;0,ROUND(((($D158/$E158)*H158)),0),0)</f>
        <v>0</v>
      </c>
      <c r="J158" s="86">
        <v>0</v>
      </c>
      <c r="K158" s="86">
        <v>0</v>
      </c>
      <c r="L158" s="86">
        <v>0</v>
      </c>
      <c r="M158" s="86">
        <v>0</v>
      </c>
      <c r="N158" s="86">
        <v>0</v>
      </c>
      <c r="O158" s="86">
        <v>0</v>
      </c>
      <c r="P158" s="86">
        <v>0</v>
      </c>
      <c r="Q158" s="86">
        <v>0</v>
      </c>
      <c r="R158" s="86">
        <v>0</v>
      </c>
      <c r="S158" s="86">
        <v>0</v>
      </c>
      <c r="T158" s="86">
        <v>0</v>
      </c>
      <c r="U158" s="30" t="s">
        <v>28</v>
      </c>
      <c r="V158" s="31">
        <v>0</v>
      </c>
      <c r="W158" s="190">
        <f>IF($E158&gt;0,ROUND(((($D158/$E158)*V158)*((1+$B$9)^(RIGHT(W$11,2)-1))),0),0)</f>
        <v>0</v>
      </c>
      <c r="X158" s="86">
        <v>0</v>
      </c>
      <c r="Y158" s="86">
        <v>0</v>
      </c>
      <c r="Z158" s="86">
        <v>0</v>
      </c>
      <c r="AA158" s="86">
        <v>0</v>
      </c>
      <c r="AB158" s="86">
        <v>0</v>
      </c>
      <c r="AC158" s="86">
        <v>0</v>
      </c>
      <c r="AD158" s="86">
        <v>0</v>
      </c>
      <c r="AE158" s="86">
        <v>0</v>
      </c>
      <c r="AF158" s="86">
        <v>0</v>
      </c>
      <c r="AG158" s="86">
        <v>0</v>
      </c>
      <c r="AH158" s="86">
        <v>0</v>
      </c>
      <c r="AI158" s="30" t="s">
        <v>28</v>
      </c>
      <c r="AJ158" s="31">
        <v>0</v>
      </c>
      <c r="AK158" s="190">
        <f>IF($E158&gt;0,ROUND(((($D158/$E158)*AJ158)*((1+$B$9)^(RIGHT(AK$11,2)-1))),0),0)</f>
        <v>0</v>
      </c>
      <c r="AL158" s="86">
        <v>0</v>
      </c>
      <c r="AM158" s="86">
        <v>0</v>
      </c>
      <c r="AN158" s="86">
        <v>0</v>
      </c>
      <c r="AO158" s="86">
        <v>0</v>
      </c>
      <c r="AP158" s="86">
        <v>0</v>
      </c>
      <c r="AQ158" s="86">
        <v>0</v>
      </c>
      <c r="AR158" s="86">
        <v>0</v>
      </c>
      <c r="AS158" s="86">
        <v>0</v>
      </c>
      <c r="AT158" s="86">
        <v>0</v>
      </c>
      <c r="AU158" s="86">
        <v>0</v>
      </c>
      <c r="AV158" s="86">
        <v>0</v>
      </c>
      <c r="AW158" s="30" t="s">
        <v>28</v>
      </c>
      <c r="AX158" s="31">
        <v>0</v>
      </c>
      <c r="AY158" s="190">
        <f>IF($E158&gt;0,ROUND(((($D158/$E158)*AX158)*((1+$B$9)^(RIGHT(AY$11,2)-1))),0),0)</f>
        <v>0</v>
      </c>
      <c r="AZ158" s="86">
        <v>0</v>
      </c>
      <c r="BA158" s="86">
        <v>0</v>
      </c>
      <c r="BB158" s="86">
        <v>0</v>
      </c>
      <c r="BC158" s="86">
        <v>0</v>
      </c>
      <c r="BD158" s="86">
        <v>0</v>
      </c>
      <c r="BE158" s="86">
        <v>0</v>
      </c>
      <c r="BF158" s="86">
        <v>0</v>
      </c>
      <c r="BG158" s="86">
        <v>0</v>
      </c>
      <c r="BH158" s="86">
        <v>0</v>
      </c>
      <c r="BI158" s="86">
        <v>0</v>
      </c>
      <c r="BJ158" s="86">
        <v>0</v>
      </c>
      <c r="BK158" s="30" t="s">
        <v>28</v>
      </c>
      <c r="BL158" s="31">
        <v>0</v>
      </c>
      <c r="BM158" s="190">
        <f>IF($E158&gt;0,ROUND(((($D158/$E158)*BL158)*((1+$B$9)^(RIGHT(BM$11,2)-1))),0),0)</f>
        <v>0</v>
      </c>
      <c r="BN158" s="86">
        <v>0</v>
      </c>
      <c r="BO158" s="86">
        <v>0</v>
      </c>
      <c r="BP158" s="86">
        <v>0</v>
      </c>
      <c r="BQ158" s="86">
        <v>0</v>
      </c>
      <c r="BR158" s="86">
        <v>0</v>
      </c>
      <c r="BS158" s="86">
        <v>0</v>
      </c>
      <c r="BT158" s="86">
        <v>0</v>
      </c>
      <c r="BU158" s="86">
        <v>0</v>
      </c>
      <c r="BV158" s="86">
        <v>0</v>
      </c>
      <c r="BW158" s="86">
        <v>0</v>
      </c>
      <c r="BX158" s="86">
        <v>0</v>
      </c>
      <c r="BY158" s="99">
        <f>SUM(I158,W158,AK158,AY158,BM158)</f>
        <v>0</v>
      </c>
      <c r="BZ158" s="12"/>
      <c r="CA158" s="108">
        <f t="shared" ref="CA158:CA159" si="135">SUM(J158,X158,AL158,AZ158,BN158)</f>
        <v>0</v>
      </c>
      <c r="CB158" s="99">
        <f t="shared" ref="CB158:CB159" si="136">SUM(K158:T158,Y158:AH158,AM158:AV158,BA158:BJ158,BO158:BX158)</f>
        <v>0</v>
      </c>
      <c r="CC158" s="86"/>
      <c r="CD158" s="99">
        <f t="shared" ref="CD158:CD159" si="137">BY158-SUM(CE158:DG158)</f>
        <v>0</v>
      </c>
      <c r="CE158" s="99">
        <v>0</v>
      </c>
      <c r="CF158" s="99">
        <v>0</v>
      </c>
      <c r="CG158" s="99">
        <v>0</v>
      </c>
      <c r="CH158" s="99">
        <v>0</v>
      </c>
      <c r="CI158" s="99">
        <v>0</v>
      </c>
      <c r="CJ158" s="99">
        <v>0</v>
      </c>
      <c r="CK158" s="99">
        <v>0</v>
      </c>
      <c r="CL158" s="99">
        <v>0</v>
      </c>
      <c r="CM158" s="99">
        <v>0</v>
      </c>
      <c r="CN158" s="99">
        <v>0</v>
      </c>
      <c r="CO158" s="99">
        <v>0</v>
      </c>
      <c r="CP158" s="99">
        <v>0</v>
      </c>
      <c r="CQ158" s="99">
        <v>0</v>
      </c>
      <c r="CR158" s="99">
        <v>0</v>
      </c>
      <c r="CS158" s="99">
        <v>0</v>
      </c>
      <c r="CT158" s="99">
        <v>0</v>
      </c>
      <c r="CU158" s="99">
        <v>0</v>
      </c>
      <c r="CV158" s="99">
        <v>0</v>
      </c>
      <c r="CW158" s="99">
        <v>0</v>
      </c>
      <c r="CX158" s="99">
        <v>0</v>
      </c>
      <c r="CY158" s="99">
        <v>0</v>
      </c>
      <c r="CZ158" s="99">
        <v>0</v>
      </c>
      <c r="DA158" s="99">
        <v>0</v>
      </c>
      <c r="DB158" s="99">
        <v>0</v>
      </c>
      <c r="DC158" s="99">
        <v>0</v>
      </c>
      <c r="DD158" s="99">
        <v>0</v>
      </c>
      <c r="DE158" s="99">
        <v>0</v>
      </c>
      <c r="DF158" s="99">
        <v>0</v>
      </c>
      <c r="DG158" s="99">
        <v>0</v>
      </c>
    </row>
    <row r="159" spans="1:111" hidden="1" x14ac:dyDescent="0.25">
      <c r="A159" s="107"/>
      <c r="B159" s="87"/>
      <c r="C159" s="86"/>
      <c r="D159" s="86"/>
      <c r="E159" s="88"/>
      <c r="F159" s="41"/>
      <c r="G159" s="30" t="s">
        <v>29</v>
      </c>
      <c r="H159" s="31">
        <v>0</v>
      </c>
      <c r="I159" s="190">
        <f>IF($E158&gt;0,ROUND((($D158/$E158)*H159),0),0)</f>
        <v>0</v>
      </c>
      <c r="J159" s="86">
        <v>0</v>
      </c>
      <c r="K159" s="86">
        <v>0</v>
      </c>
      <c r="L159" s="86">
        <v>0</v>
      </c>
      <c r="M159" s="86">
        <v>0</v>
      </c>
      <c r="N159" s="86">
        <v>0</v>
      </c>
      <c r="O159" s="86">
        <v>0</v>
      </c>
      <c r="P159" s="86">
        <v>0</v>
      </c>
      <c r="Q159" s="86">
        <v>0</v>
      </c>
      <c r="R159" s="86">
        <v>0</v>
      </c>
      <c r="S159" s="86">
        <v>0</v>
      </c>
      <c r="T159" s="86">
        <v>0</v>
      </c>
      <c r="U159" s="30" t="s">
        <v>29</v>
      </c>
      <c r="V159" s="31">
        <v>0</v>
      </c>
      <c r="W159" s="190">
        <f>IF($E158&gt;0,ROUND((($D158/$E158)*V159),0),0)</f>
        <v>0</v>
      </c>
      <c r="X159" s="86">
        <v>0</v>
      </c>
      <c r="Y159" s="86">
        <v>0</v>
      </c>
      <c r="Z159" s="86">
        <v>0</v>
      </c>
      <c r="AA159" s="86">
        <v>0</v>
      </c>
      <c r="AB159" s="86">
        <v>0</v>
      </c>
      <c r="AC159" s="86">
        <v>0</v>
      </c>
      <c r="AD159" s="86">
        <v>0</v>
      </c>
      <c r="AE159" s="86">
        <v>0</v>
      </c>
      <c r="AF159" s="86">
        <v>0</v>
      </c>
      <c r="AG159" s="86">
        <v>0</v>
      </c>
      <c r="AH159" s="86">
        <v>0</v>
      </c>
      <c r="AI159" s="30" t="s">
        <v>29</v>
      </c>
      <c r="AJ159" s="31">
        <v>0</v>
      </c>
      <c r="AK159" s="190">
        <f>IF($E158&gt;0,ROUND((($D158/$E158)*AJ159),0),0)</f>
        <v>0</v>
      </c>
      <c r="AL159" s="86">
        <v>0</v>
      </c>
      <c r="AM159" s="86">
        <v>0</v>
      </c>
      <c r="AN159" s="86">
        <v>0</v>
      </c>
      <c r="AO159" s="86">
        <v>0</v>
      </c>
      <c r="AP159" s="86">
        <v>0</v>
      </c>
      <c r="AQ159" s="86">
        <v>0</v>
      </c>
      <c r="AR159" s="86">
        <v>0</v>
      </c>
      <c r="AS159" s="86">
        <v>0</v>
      </c>
      <c r="AT159" s="86">
        <v>0</v>
      </c>
      <c r="AU159" s="86">
        <v>0</v>
      </c>
      <c r="AV159" s="86">
        <v>0</v>
      </c>
      <c r="AW159" s="30" t="s">
        <v>29</v>
      </c>
      <c r="AX159" s="31">
        <v>0</v>
      </c>
      <c r="AY159" s="190">
        <f>IF($E158&gt;0,ROUND((($D158/$E158)*AX159),0),0)</f>
        <v>0</v>
      </c>
      <c r="AZ159" s="86">
        <v>0</v>
      </c>
      <c r="BA159" s="86">
        <v>0</v>
      </c>
      <c r="BB159" s="86">
        <v>0</v>
      </c>
      <c r="BC159" s="86">
        <v>0</v>
      </c>
      <c r="BD159" s="86">
        <v>0</v>
      </c>
      <c r="BE159" s="86">
        <v>0</v>
      </c>
      <c r="BF159" s="86">
        <v>0</v>
      </c>
      <c r="BG159" s="86">
        <v>0</v>
      </c>
      <c r="BH159" s="86">
        <v>0</v>
      </c>
      <c r="BI159" s="86">
        <v>0</v>
      </c>
      <c r="BJ159" s="86">
        <v>0</v>
      </c>
      <c r="BK159" s="30" t="s">
        <v>29</v>
      </c>
      <c r="BL159" s="31">
        <v>0</v>
      </c>
      <c r="BM159" s="190">
        <f>IF($E158&gt;0,ROUND((($D158/$E158)*BL159),0),0)</f>
        <v>0</v>
      </c>
      <c r="BN159" s="86">
        <v>0</v>
      </c>
      <c r="BO159" s="86">
        <v>0</v>
      </c>
      <c r="BP159" s="86">
        <v>0</v>
      </c>
      <c r="BQ159" s="86">
        <v>0</v>
      </c>
      <c r="BR159" s="86">
        <v>0</v>
      </c>
      <c r="BS159" s="86">
        <v>0</v>
      </c>
      <c r="BT159" s="86">
        <v>0</v>
      </c>
      <c r="BU159" s="86">
        <v>0</v>
      </c>
      <c r="BV159" s="86">
        <v>0</v>
      </c>
      <c r="BW159" s="86">
        <v>0</v>
      </c>
      <c r="BX159" s="86">
        <v>0</v>
      </c>
      <c r="BY159" s="99">
        <f>SUM(I159,W159,AK159,AY159,BM159)</f>
        <v>0</v>
      </c>
      <c r="BZ159" s="12"/>
      <c r="CA159" s="108">
        <f t="shared" si="135"/>
        <v>0</v>
      </c>
      <c r="CB159" s="99">
        <f t="shared" si="136"/>
        <v>0</v>
      </c>
      <c r="CC159" s="86"/>
      <c r="CD159" s="99">
        <f t="shared" si="137"/>
        <v>0</v>
      </c>
      <c r="CE159" s="99">
        <v>0</v>
      </c>
      <c r="CF159" s="99">
        <v>0</v>
      </c>
      <c r="CG159" s="99">
        <v>0</v>
      </c>
      <c r="CH159" s="99">
        <v>0</v>
      </c>
      <c r="CI159" s="99">
        <v>0</v>
      </c>
      <c r="CJ159" s="99">
        <v>0</v>
      </c>
      <c r="CK159" s="99">
        <v>0</v>
      </c>
      <c r="CL159" s="99">
        <v>0</v>
      </c>
      <c r="CM159" s="99">
        <v>0</v>
      </c>
      <c r="CN159" s="99">
        <v>0</v>
      </c>
      <c r="CO159" s="99">
        <v>0</v>
      </c>
      <c r="CP159" s="99">
        <v>0</v>
      </c>
      <c r="CQ159" s="99">
        <v>0</v>
      </c>
      <c r="CR159" s="99">
        <v>0</v>
      </c>
      <c r="CS159" s="99">
        <v>0</v>
      </c>
      <c r="CT159" s="99">
        <v>0</v>
      </c>
      <c r="CU159" s="99">
        <v>0</v>
      </c>
      <c r="CV159" s="99">
        <v>0</v>
      </c>
      <c r="CW159" s="99">
        <v>0</v>
      </c>
      <c r="CX159" s="99">
        <v>0</v>
      </c>
      <c r="CY159" s="99">
        <v>0</v>
      </c>
      <c r="CZ159" s="99">
        <v>0</v>
      </c>
      <c r="DA159" s="99">
        <v>0</v>
      </c>
      <c r="DB159" s="99">
        <v>0</v>
      </c>
      <c r="DC159" s="99">
        <v>0</v>
      </c>
      <c r="DD159" s="99">
        <v>0</v>
      </c>
      <c r="DE159" s="99">
        <v>0</v>
      </c>
      <c r="DF159" s="99">
        <v>0</v>
      </c>
      <c r="DG159" s="99">
        <v>0</v>
      </c>
    </row>
    <row r="160" spans="1:111" hidden="1" x14ac:dyDescent="0.25">
      <c r="A160" s="107"/>
      <c r="B160" s="87"/>
      <c r="C160" s="86"/>
      <c r="D160" s="86"/>
      <c r="E160" s="88"/>
      <c r="F160" s="53"/>
      <c r="G160" s="108"/>
      <c r="H160" s="85"/>
      <c r="I160" s="189"/>
      <c r="J160" s="52"/>
      <c r="K160" s="52"/>
      <c r="L160" s="52"/>
      <c r="M160" s="52"/>
      <c r="N160" s="52"/>
      <c r="O160" s="52"/>
      <c r="P160" s="52"/>
      <c r="Q160" s="52"/>
      <c r="R160" s="52"/>
      <c r="S160" s="52"/>
      <c r="T160" s="52"/>
      <c r="U160" s="108"/>
      <c r="V160" s="85"/>
      <c r="W160" s="189"/>
      <c r="X160" s="52"/>
      <c r="Y160" s="52"/>
      <c r="Z160" s="52"/>
      <c r="AA160" s="52"/>
      <c r="AB160" s="52"/>
      <c r="AC160" s="52"/>
      <c r="AD160" s="52"/>
      <c r="AE160" s="52"/>
      <c r="AF160" s="52"/>
      <c r="AG160" s="52"/>
      <c r="AH160" s="52"/>
      <c r="AI160" s="108"/>
      <c r="AJ160" s="85"/>
      <c r="AK160" s="189"/>
      <c r="AL160" s="52"/>
      <c r="AM160" s="52"/>
      <c r="AN160" s="52"/>
      <c r="AO160" s="52"/>
      <c r="AP160" s="52"/>
      <c r="AQ160" s="52"/>
      <c r="AR160" s="52"/>
      <c r="AS160" s="52"/>
      <c r="AT160" s="52"/>
      <c r="AU160" s="52"/>
      <c r="AV160" s="52"/>
      <c r="AW160" s="108"/>
      <c r="AX160" s="85"/>
      <c r="AY160" s="189"/>
      <c r="AZ160" s="52"/>
      <c r="BA160" s="52"/>
      <c r="BB160" s="52"/>
      <c r="BC160" s="52"/>
      <c r="BD160" s="52"/>
      <c r="BE160" s="52"/>
      <c r="BF160" s="52"/>
      <c r="BG160" s="52"/>
      <c r="BH160" s="52"/>
      <c r="BI160" s="52"/>
      <c r="BJ160" s="52"/>
      <c r="BK160" s="108"/>
      <c r="BL160" s="85"/>
      <c r="BM160" s="189"/>
      <c r="BN160" s="52"/>
      <c r="BO160" s="52"/>
      <c r="BP160" s="52"/>
      <c r="BQ160" s="52"/>
      <c r="BR160" s="52"/>
      <c r="BS160" s="52"/>
      <c r="BT160" s="52"/>
      <c r="BU160" s="52"/>
      <c r="BV160" s="52"/>
      <c r="BW160" s="52"/>
      <c r="BX160" s="52"/>
      <c r="BY160" s="99"/>
      <c r="BZ160" s="12"/>
      <c r="CA160" s="118"/>
      <c r="CB160" s="152"/>
      <c r="CC160" s="52"/>
      <c r="CD160" s="99"/>
      <c r="CE160" s="99"/>
      <c r="CF160" s="99"/>
      <c r="CG160" s="99"/>
      <c r="CH160" s="99"/>
      <c r="CI160" s="99"/>
      <c r="CJ160" s="99"/>
      <c r="CK160" s="99"/>
      <c r="CL160" s="99"/>
      <c r="CM160" s="99"/>
      <c r="CN160" s="99"/>
      <c r="CO160" s="99"/>
      <c r="CP160" s="99"/>
      <c r="CQ160" s="99"/>
      <c r="CR160" s="99"/>
      <c r="CS160" s="99"/>
      <c r="CT160" s="99"/>
      <c r="CU160" s="99"/>
      <c r="CV160" s="99"/>
      <c r="CW160" s="99"/>
      <c r="CX160" s="99"/>
      <c r="CY160" s="99"/>
      <c r="CZ160" s="99"/>
      <c r="DA160" s="99"/>
      <c r="DB160" s="99"/>
      <c r="DC160" s="99"/>
      <c r="DD160" s="99"/>
      <c r="DE160" s="99"/>
      <c r="DF160" s="99"/>
      <c r="DG160" s="99"/>
    </row>
    <row r="161" spans="1:111" hidden="1" x14ac:dyDescent="0.25">
      <c r="A161" s="257" t="s">
        <v>59</v>
      </c>
      <c r="B161" s="258"/>
      <c r="C161" s="40"/>
      <c r="D161" s="86">
        <v>0</v>
      </c>
      <c r="E161" s="88"/>
      <c r="F161" s="41"/>
      <c r="G161" s="30" t="s">
        <v>28</v>
      </c>
      <c r="H161" s="31">
        <v>0</v>
      </c>
      <c r="I161" s="190">
        <f>IF($E161&gt;0,ROUND(((($D161/$E161)*H161)),0),0)</f>
        <v>0</v>
      </c>
      <c r="J161" s="86">
        <v>0</v>
      </c>
      <c r="K161" s="86">
        <v>0</v>
      </c>
      <c r="L161" s="86">
        <v>0</v>
      </c>
      <c r="M161" s="86">
        <v>0</v>
      </c>
      <c r="N161" s="86">
        <v>0</v>
      </c>
      <c r="O161" s="86">
        <v>0</v>
      </c>
      <c r="P161" s="86">
        <v>0</v>
      </c>
      <c r="Q161" s="86">
        <v>0</v>
      </c>
      <c r="R161" s="86">
        <v>0</v>
      </c>
      <c r="S161" s="86">
        <v>0</v>
      </c>
      <c r="T161" s="86">
        <v>0</v>
      </c>
      <c r="U161" s="30" t="s">
        <v>28</v>
      </c>
      <c r="V161" s="31">
        <v>0</v>
      </c>
      <c r="W161" s="190">
        <f>IF($E161&gt;0,ROUND(((($D161/$E161)*V161)*((1+$B$9)^(RIGHT(W$11,2)-1))),0),0)</f>
        <v>0</v>
      </c>
      <c r="X161" s="86">
        <v>0</v>
      </c>
      <c r="Y161" s="86">
        <v>0</v>
      </c>
      <c r="Z161" s="86">
        <v>0</v>
      </c>
      <c r="AA161" s="86">
        <v>0</v>
      </c>
      <c r="AB161" s="86">
        <v>0</v>
      </c>
      <c r="AC161" s="86">
        <v>0</v>
      </c>
      <c r="AD161" s="86">
        <v>0</v>
      </c>
      <c r="AE161" s="86">
        <v>0</v>
      </c>
      <c r="AF161" s="86">
        <v>0</v>
      </c>
      <c r="AG161" s="86">
        <v>0</v>
      </c>
      <c r="AH161" s="86">
        <v>0</v>
      </c>
      <c r="AI161" s="30" t="s">
        <v>28</v>
      </c>
      <c r="AJ161" s="31">
        <v>0</v>
      </c>
      <c r="AK161" s="190">
        <f>IF($E161&gt;0,ROUND(((($D161/$E161)*AJ161)*((1+$B$9)^(RIGHT(AK$11,2)-1))),0),0)</f>
        <v>0</v>
      </c>
      <c r="AL161" s="86">
        <v>0</v>
      </c>
      <c r="AM161" s="86">
        <v>0</v>
      </c>
      <c r="AN161" s="86">
        <v>0</v>
      </c>
      <c r="AO161" s="86">
        <v>0</v>
      </c>
      <c r="AP161" s="86">
        <v>0</v>
      </c>
      <c r="AQ161" s="86">
        <v>0</v>
      </c>
      <c r="AR161" s="86">
        <v>0</v>
      </c>
      <c r="AS161" s="86">
        <v>0</v>
      </c>
      <c r="AT161" s="86">
        <v>0</v>
      </c>
      <c r="AU161" s="86">
        <v>0</v>
      </c>
      <c r="AV161" s="86">
        <v>0</v>
      </c>
      <c r="AW161" s="30" t="s">
        <v>28</v>
      </c>
      <c r="AX161" s="31">
        <v>0</v>
      </c>
      <c r="AY161" s="190">
        <f>IF($E161&gt;0,ROUND(((($D161/$E161)*AX161)*((1+$B$9)^(RIGHT(AY$11,2)-1))),0),0)</f>
        <v>0</v>
      </c>
      <c r="AZ161" s="86">
        <v>0</v>
      </c>
      <c r="BA161" s="86">
        <v>0</v>
      </c>
      <c r="BB161" s="86">
        <v>0</v>
      </c>
      <c r="BC161" s="86">
        <v>0</v>
      </c>
      <c r="BD161" s="86">
        <v>0</v>
      </c>
      <c r="BE161" s="86">
        <v>0</v>
      </c>
      <c r="BF161" s="86">
        <v>0</v>
      </c>
      <c r="BG161" s="86">
        <v>0</v>
      </c>
      <c r="BH161" s="86">
        <v>0</v>
      </c>
      <c r="BI161" s="86">
        <v>0</v>
      </c>
      <c r="BJ161" s="86">
        <v>0</v>
      </c>
      <c r="BK161" s="30" t="s">
        <v>28</v>
      </c>
      <c r="BL161" s="31">
        <v>0</v>
      </c>
      <c r="BM161" s="190">
        <f>IF($E161&gt;0,ROUND(((($D161/$E161)*BL161)*((1+$B$9)^(RIGHT(BM$11,2)-1))),0),0)</f>
        <v>0</v>
      </c>
      <c r="BN161" s="86">
        <v>0</v>
      </c>
      <c r="BO161" s="86">
        <v>0</v>
      </c>
      <c r="BP161" s="86">
        <v>0</v>
      </c>
      <c r="BQ161" s="86">
        <v>0</v>
      </c>
      <c r="BR161" s="86">
        <v>0</v>
      </c>
      <c r="BS161" s="86">
        <v>0</v>
      </c>
      <c r="BT161" s="86">
        <v>0</v>
      </c>
      <c r="BU161" s="86">
        <v>0</v>
      </c>
      <c r="BV161" s="86">
        <v>0</v>
      </c>
      <c r="BW161" s="86">
        <v>0</v>
      </c>
      <c r="BX161" s="86">
        <v>0</v>
      </c>
      <c r="BY161" s="99">
        <f>SUM(I161,W161,AK161,AY161,BM161)</f>
        <v>0</v>
      </c>
      <c r="BZ161" s="12"/>
      <c r="CA161" s="108">
        <f t="shared" ref="CA161:CA162" si="138">SUM(J161,X161,AL161,AZ161,BN161)</f>
        <v>0</v>
      </c>
      <c r="CB161" s="99">
        <f t="shared" ref="CB161:CB162" si="139">SUM(K161:T161,Y161:AH161,AM161:AV161,BA161:BJ161,BO161:BX161)</f>
        <v>0</v>
      </c>
      <c r="CC161" s="86"/>
      <c r="CD161" s="99">
        <f t="shared" ref="CD161:CD162" si="140">BY161-SUM(CE161:DG161)</f>
        <v>0</v>
      </c>
      <c r="CE161" s="99">
        <v>0</v>
      </c>
      <c r="CF161" s="99">
        <v>0</v>
      </c>
      <c r="CG161" s="99">
        <v>0</v>
      </c>
      <c r="CH161" s="99">
        <v>0</v>
      </c>
      <c r="CI161" s="99">
        <v>0</v>
      </c>
      <c r="CJ161" s="99">
        <v>0</v>
      </c>
      <c r="CK161" s="99">
        <v>0</v>
      </c>
      <c r="CL161" s="99">
        <v>0</v>
      </c>
      <c r="CM161" s="99">
        <v>0</v>
      </c>
      <c r="CN161" s="99">
        <v>0</v>
      </c>
      <c r="CO161" s="99">
        <v>0</v>
      </c>
      <c r="CP161" s="99">
        <v>0</v>
      </c>
      <c r="CQ161" s="99">
        <v>0</v>
      </c>
      <c r="CR161" s="99">
        <v>0</v>
      </c>
      <c r="CS161" s="99">
        <v>0</v>
      </c>
      <c r="CT161" s="99">
        <v>0</v>
      </c>
      <c r="CU161" s="99">
        <v>0</v>
      </c>
      <c r="CV161" s="99">
        <v>0</v>
      </c>
      <c r="CW161" s="99">
        <v>0</v>
      </c>
      <c r="CX161" s="99">
        <v>0</v>
      </c>
      <c r="CY161" s="99">
        <v>0</v>
      </c>
      <c r="CZ161" s="99">
        <v>0</v>
      </c>
      <c r="DA161" s="99">
        <v>0</v>
      </c>
      <c r="DB161" s="99">
        <v>0</v>
      </c>
      <c r="DC161" s="99">
        <v>0</v>
      </c>
      <c r="DD161" s="99">
        <v>0</v>
      </c>
      <c r="DE161" s="99">
        <v>0</v>
      </c>
      <c r="DF161" s="99">
        <v>0</v>
      </c>
      <c r="DG161" s="99">
        <v>0</v>
      </c>
    </row>
    <row r="162" spans="1:111" hidden="1" x14ac:dyDescent="0.25">
      <c r="A162" s="107"/>
      <c r="B162" s="87"/>
      <c r="C162" s="86"/>
      <c r="D162" s="86"/>
      <c r="E162" s="88"/>
      <c r="F162" s="41"/>
      <c r="G162" s="30" t="s">
        <v>29</v>
      </c>
      <c r="H162" s="31">
        <v>0</v>
      </c>
      <c r="I162" s="190">
        <f>IF($E161&gt;0,ROUND((($D161/$E161)*H162),0),0)</f>
        <v>0</v>
      </c>
      <c r="J162" s="86">
        <v>0</v>
      </c>
      <c r="K162" s="86">
        <v>0</v>
      </c>
      <c r="L162" s="86">
        <v>0</v>
      </c>
      <c r="M162" s="86">
        <v>0</v>
      </c>
      <c r="N162" s="86">
        <v>0</v>
      </c>
      <c r="O162" s="86">
        <v>0</v>
      </c>
      <c r="P162" s="86">
        <v>0</v>
      </c>
      <c r="Q162" s="86">
        <v>0</v>
      </c>
      <c r="R162" s="86">
        <v>0</v>
      </c>
      <c r="S162" s="86">
        <v>0</v>
      </c>
      <c r="T162" s="86">
        <v>0</v>
      </c>
      <c r="U162" s="30" t="s">
        <v>29</v>
      </c>
      <c r="V162" s="31">
        <v>0</v>
      </c>
      <c r="W162" s="190">
        <f>IF($E161&gt;0,ROUND((($D161/$E161)*V162),0),0)</f>
        <v>0</v>
      </c>
      <c r="X162" s="86">
        <v>0</v>
      </c>
      <c r="Y162" s="86">
        <v>0</v>
      </c>
      <c r="Z162" s="86">
        <v>0</v>
      </c>
      <c r="AA162" s="86">
        <v>0</v>
      </c>
      <c r="AB162" s="86">
        <v>0</v>
      </c>
      <c r="AC162" s="86">
        <v>0</v>
      </c>
      <c r="AD162" s="86">
        <v>0</v>
      </c>
      <c r="AE162" s="86">
        <v>0</v>
      </c>
      <c r="AF162" s="86">
        <v>0</v>
      </c>
      <c r="AG162" s="86">
        <v>0</v>
      </c>
      <c r="AH162" s="86">
        <v>0</v>
      </c>
      <c r="AI162" s="30" t="s">
        <v>29</v>
      </c>
      <c r="AJ162" s="31">
        <v>0</v>
      </c>
      <c r="AK162" s="190">
        <f>IF($E161&gt;0,ROUND((($D161/$E161)*AJ162),0),0)</f>
        <v>0</v>
      </c>
      <c r="AL162" s="86">
        <v>0</v>
      </c>
      <c r="AM162" s="86">
        <v>0</v>
      </c>
      <c r="AN162" s="86">
        <v>0</v>
      </c>
      <c r="AO162" s="86">
        <v>0</v>
      </c>
      <c r="AP162" s="86">
        <v>0</v>
      </c>
      <c r="AQ162" s="86">
        <v>0</v>
      </c>
      <c r="AR162" s="86">
        <v>0</v>
      </c>
      <c r="AS162" s="86">
        <v>0</v>
      </c>
      <c r="AT162" s="86">
        <v>0</v>
      </c>
      <c r="AU162" s="86">
        <v>0</v>
      </c>
      <c r="AV162" s="86">
        <v>0</v>
      </c>
      <c r="AW162" s="30" t="s">
        <v>29</v>
      </c>
      <c r="AX162" s="31">
        <v>0</v>
      </c>
      <c r="AY162" s="190">
        <f>IF($E161&gt;0,ROUND((($D161/$E161)*AX162),0),0)</f>
        <v>0</v>
      </c>
      <c r="AZ162" s="86">
        <v>0</v>
      </c>
      <c r="BA162" s="86">
        <v>0</v>
      </c>
      <c r="BB162" s="86">
        <v>0</v>
      </c>
      <c r="BC162" s="86">
        <v>0</v>
      </c>
      <c r="BD162" s="86">
        <v>0</v>
      </c>
      <c r="BE162" s="86">
        <v>0</v>
      </c>
      <c r="BF162" s="86">
        <v>0</v>
      </c>
      <c r="BG162" s="86">
        <v>0</v>
      </c>
      <c r="BH162" s="86">
        <v>0</v>
      </c>
      <c r="BI162" s="86">
        <v>0</v>
      </c>
      <c r="BJ162" s="86">
        <v>0</v>
      </c>
      <c r="BK162" s="30" t="s">
        <v>29</v>
      </c>
      <c r="BL162" s="31">
        <v>0</v>
      </c>
      <c r="BM162" s="190">
        <f>IF($E161&gt;0,ROUND((($D161/$E161)*BL162),0),0)</f>
        <v>0</v>
      </c>
      <c r="BN162" s="86">
        <v>0</v>
      </c>
      <c r="BO162" s="86">
        <v>0</v>
      </c>
      <c r="BP162" s="86">
        <v>0</v>
      </c>
      <c r="BQ162" s="86">
        <v>0</v>
      </c>
      <c r="BR162" s="86">
        <v>0</v>
      </c>
      <c r="BS162" s="86">
        <v>0</v>
      </c>
      <c r="BT162" s="86">
        <v>0</v>
      </c>
      <c r="BU162" s="86">
        <v>0</v>
      </c>
      <c r="BV162" s="86">
        <v>0</v>
      </c>
      <c r="BW162" s="86">
        <v>0</v>
      </c>
      <c r="BX162" s="86">
        <v>0</v>
      </c>
      <c r="BY162" s="99">
        <f>SUM(I162,W162,AK162,AY162,BM162)</f>
        <v>0</v>
      </c>
      <c r="BZ162" s="12"/>
      <c r="CA162" s="108">
        <f t="shared" si="138"/>
        <v>0</v>
      </c>
      <c r="CB162" s="99">
        <f t="shared" si="139"/>
        <v>0</v>
      </c>
      <c r="CC162" s="86"/>
      <c r="CD162" s="99">
        <f t="shared" si="140"/>
        <v>0</v>
      </c>
      <c r="CE162" s="99">
        <v>0</v>
      </c>
      <c r="CF162" s="99">
        <v>0</v>
      </c>
      <c r="CG162" s="99">
        <v>0</v>
      </c>
      <c r="CH162" s="99">
        <v>0</v>
      </c>
      <c r="CI162" s="99">
        <v>0</v>
      </c>
      <c r="CJ162" s="99">
        <v>0</v>
      </c>
      <c r="CK162" s="99">
        <v>0</v>
      </c>
      <c r="CL162" s="99">
        <v>0</v>
      </c>
      <c r="CM162" s="99">
        <v>0</v>
      </c>
      <c r="CN162" s="99">
        <v>0</v>
      </c>
      <c r="CO162" s="99">
        <v>0</v>
      </c>
      <c r="CP162" s="99">
        <v>0</v>
      </c>
      <c r="CQ162" s="99">
        <v>0</v>
      </c>
      <c r="CR162" s="99">
        <v>0</v>
      </c>
      <c r="CS162" s="99">
        <v>0</v>
      </c>
      <c r="CT162" s="99">
        <v>0</v>
      </c>
      <c r="CU162" s="99">
        <v>0</v>
      </c>
      <c r="CV162" s="99">
        <v>0</v>
      </c>
      <c r="CW162" s="99">
        <v>0</v>
      </c>
      <c r="CX162" s="99">
        <v>0</v>
      </c>
      <c r="CY162" s="99">
        <v>0</v>
      </c>
      <c r="CZ162" s="99">
        <v>0</v>
      </c>
      <c r="DA162" s="99">
        <v>0</v>
      </c>
      <c r="DB162" s="99">
        <v>0</v>
      </c>
      <c r="DC162" s="99">
        <v>0</v>
      </c>
      <c r="DD162" s="99">
        <v>0</v>
      </c>
      <c r="DE162" s="99">
        <v>0</v>
      </c>
      <c r="DF162" s="99">
        <v>0</v>
      </c>
      <c r="DG162" s="99">
        <v>0</v>
      </c>
    </row>
    <row r="163" spans="1:111" hidden="1" x14ac:dyDescent="0.25">
      <c r="A163" s="107"/>
      <c r="B163" s="87"/>
      <c r="C163" s="86"/>
      <c r="D163" s="86"/>
      <c r="E163" s="88"/>
      <c r="F163" s="53"/>
      <c r="G163" s="108"/>
      <c r="H163" s="85"/>
      <c r="I163" s="189"/>
      <c r="J163" s="52"/>
      <c r="K163" s="52"/>
      <c r="L163" s="52"/>
      <c r="M163" s="52"/>
      <c r="N163" s="52"/>
      <c r="O163" s="52"/>
      <c r="P163" s="52"/>
      <c r="Q163" s="52"/>
      <c r="R163" s="52"/>
      <c r="S163" s="52"/>
      <c r="T163" s="52"/>
      <c r="U163" s="108"/>
      <c r="V163" s="85"/>
      <c r="W163" s="189"/>
      <c r="X163" s="52"/>
      <c r="Y163" s="52"/>
      <c r="Z163" s="52"/>
      <c r="AA163" s="52"/>
      <c r="AB163" s="52"/>
      <c r="AC163" s="52"/>
      <c r="AD163" s="52"/>
      <c r="AE163" s="52"/>
      <c r="AF163" s="52"/>
      <c r="AG163" s="52"/>
      <c r="AH163" s="52"/>
      <c r="AI163" s="108"/>
      <c r="AJ163" s="85"/>
      <c r="AK163" s="189"/>
      <c r="AL163" s="52"/>
      <c r="AM163" s="52"/>
      <c r="AN163" s="52"/>
      <c r="AO163" s="52"/>
      <c r="AP163" s="52"/>
      <c r="AQ163" s="52"/>
      <c r="AR163" s="52"/>
      <c r="AS163" s="52"/>
      <c r="AT163" s="52"/>
      <c r="AU163" s="52"/>
      <c r="AV163" s="52"/>
      <c r="AW163" s="108"/>
      <c r="AX163" s="85"/>
      <c r="AY163" s="189"/>
      <c r="AZ163" s="52"/>
      <c r="BA163" s="52"/>
      <c r="BB163" s="52"/>
      <c r="BC163" s="52"/>
      <c r="BD163" s="52"/>
      <c r="BE163" s="52"/>
      <c r="BF163" s="52"/>
      <c r="BG163" s="52"/>
      <c r="BH163" s="52"/>
      <c r="BI163" s="52"/>
      <c r="BJ163" s="52"/>
      <c r="BK163" s="108"/>
      <c r="BL163" s="85"/>
      <c r="BM163" s="189"/>
      <c r="BN163" s="52"/>
      <c r="BO163" s="52"/>
      <c r="BP163" s="52"/>
      <c r="BQ163" s="52"/>
      <c r="BR163" s="52"/>
      <c r="BS163" s="52"/>
      <c r="BT163" s="52"/>
      <c r="BU163" s="52"/>
      <c r="BV163" s="52"/>
      <c r="BW163" s="52"/>
      <c r="BX163" s="52"/>
      <c r="BY163" s="99"/>
      <c r="BZ163" s="12"/>
      <c r="CA163" s="118"/>
      <c r="CB163" s="152"/>
      <c r="CC163" s="52"/>
      <c r="CD163" s="99"/>
      <c r="CE163" s="99"/>
      <c r="CF163" s="99"/>
      <c r="CG163" s="99"/>
      <c r="CH163" s="99"/>
      <c r="CI163" s="99"/>
      <c r="CJ163" s="99"/>
      <c r="CK163" s="99"/>
      <c r="CL163" s="99"/>
      <c r="CM163" s="99"/>
      <c r="CN163" s="99"/>
      <c r="CO163" s="99"/>
      <c r="CP163" s="99"/>
      <c r="CQ163" s="99"/>
      <c r="CR163" s="99"/>
      <c r="CS163" s="99"/>
      <c r="CT163" s="99"/>
      <c r="CU163" s="99"/>
      <c r="CV163" s="99"/>
      <c r="CW163" s="99"/>
      <c r="CX163" s="99"/>
      <c r="CY163" s="99"/>
      <c r="CZ163" s="99"/>
      <c r="DA163" s="99"/>
      <c r="DB163" s="99"/>
      <c r="DC163" s="99"/>
      <c r="DD163" s="99"/>
      <c r="DE163" s="99"/>
      <c r="DF163" s="99"/>
      <c r="DG163" s="99"/>
    </row>
    <row r="164" spans="1:111" hidden="1" x14ac:dyDescent="0.25">
      <c r="A164" s="257" t="s">
        <v>59</v>
      </c>
      <c r="B164" s="258"/>
      <c r="C164" s="40"/>
      <c r="D164" s="86">
        <v>0</v>
      </c>
      <c r="E164" s="88"/>
      <c r="F164" s="41"/>
      <c r="G164" s="30" t="s">
        <v>28</v>
      </c>
      <c r="H164" s="31">
        <v>0</v>
      </c>
      <c r="I164" s="190">
        <f>IF($E164&gt;0,ROUND(((($D164/$E164)*H164)),0),0)</f>
        <v>0</v>
      </c>
      <c r="J164" s="86">
        <v>0</v>
      </c>
      <c r="K164" s="86">
        <v>0</v>
      </c>
      <c r="L164" s="86">
        <v>0</v>
      </c>
      <c r="M164" s="86">
        <v>0</v>
      </c>
      <c r="N164" s="86">
        <v>0</v>
      </c>
      <c r="O164" s="86">
        <v>0</v>
      </c>
      <c r="P164" s="86">
        <v>0</v>
      </c>
      <c r="Q164" s="86">
        <v>0</v>
      </c>
      <c r="R164" s="86">
        <v>0</v>
      </c>
      <c r="S164" s="86">
        <v>0</v>
      </c>
      <c r="T164" s="86">
        <v>0</v>
      </c>
      <c r="U164" s="30" t="s">
        <v>28</v>
      </c>
      <c r="V164" s="31">
        <v>0</v>
      </c>
      <c r="W164" s="190">
        <f>IF($E164&gt;0,ROUND(((($D164/$E164)*V164)*((1+$B$9)^(RIGHT(W$11,2)-1))),0),0)</f>
        <v>0</v>
      </c>
      <c r="X164" s="86">
        <v>0</v>
      </c>
      <c r="Y164" s="86">
        <v>0</v>
      </c>
      <c r="Z164" s="86">
        <v>0</v>
      </c>
      <c r="AA164" s="86">
        <v>0</v>
      </c>
      <c r="AB164" s="86">
        <v>0</v>
      </c>
      <c r="AC164" s="86">
        <v>0</v>
      </c>
      <c r="AD164" s="86">
        <v>0</v>
      </c>
      <c r="AE164" s="86">
        <v>0</v>
      </c>
      <c r="AF164" s="86">
        <v>0</v>
      </c>
      <c r="AG164" s="86">
        <v>0</v>
      </c>
      <c r="AH164" s="86">
        <v>0</v>
      </c>
      <c r="AI164" s="30" t="s">
        <v>28</v>
      </c>
      <c r="AJ164" s="31">
        <v>0</v>
      </c>
      <c r="AK164" s="190">
        <f>IF($E164&gt;0,ROUND(((($D164/$E164)*AJ164)*((1+$B$9)^(RIGHT(AK$11,2)-1))),0),0)</f>
        <v>0</v>
      </c>
      <c r="AL164" s="86">
        <v>0</v>
      </c>
      <c r="AM164" s="86">
        <v>0</v>
      </c>
      <c r="AN164" s="86">
        <v>0</v>
      </c>
      <c r="AO164" s="86">
        <v>0</v>
      </c>
      <c r="AP164" s="86">
        <v>0</v>
      </c>
      <c r="AQ164" s="86">
        <v>0</v>
      </c>
      <c r="AR164" s="86">
        <v>0</v>
      </c>
      <c r="AS164" s="86">
        <v>0</v>
      </c>
      <c r="AT164" s="86">
        <v>0</v>
      </c>
      <c r="AU164" s="86">
        <v>0</v>
      </c>
      <c r="AV164" s="86">
        <v>0</v>
      </c>
      <c r="AW164" s="30" t="s">
        <v>28</v>
      </c>
      <c r="AX164" s="31">
        <v>0</v>
      </c>
      <c r="AY164" s="190">
        <f>IF($E164&gt;0,ROUND(((($D164/$E164)*AX164)*((1+$B$9)^(RIGHT(AY$11,2)-1))),0),0)</f>
        <v>0</v>
      </c>
      <c r="AZ164" s="86">
        <v>0</v>
      </c>
      <c r="BA164" s="86">
        <v>0</v>
      </c>
      <c r="BB164" s="86">
        <v>0</v>
      </c>
      <c r="BC164" s="86">
        <v>0</v>
      </c>
      <c r="BD164" s="86">
        <v>0</v>
      </c>
      <c r="BE164" s="86">
        <v>0</v>
      </c>
      <c r="BF164" s="86">
        <v>0</v>
      </c>
      <c r="BG164" s="86">
        <v>0</v>
      </c>
      <c r="BH164" s="86">
        <v>0</v>
      </c>
      <c r="BI164" s="86">
        <v>0</v>
      </c>
      <c r="BJ164" s="86">
        <v>0</v>
      </c>
      <c r="BK164" s="30" t="s">
        <v>28</v>
      </c>
      <c r="BL164" s="31">
        <v>0</v>
      </c>
      <c r="BM164" s="190">
        <f>IF($E164&gt;0,ROUND(((($D164/$E164)*BL164)*((1+$B$9)^(RIGHT(BM$11,2)-1))),0),0)</f>
        <v>0</v>
      </c>
      <c r="BN164" s="86">
        <v>0</v>
      </c>
      <c r="BO164" s="86">
        <v>0</v>
      </c>
      <c r="BP164" s="86">
        <v>0</v>
      </c>
      <c r="BQ164" s="86">
        <v>0</v>
      </c>
      <c r="BR164" s="86">
        <v>0</v>
      </c>
      <c r="BS164" s="86">
        <v>0</v>
      </c>
      <c r="BT164" s="86">
        <v>0</v>
      </c>
      <c r="BU164" s="86">
        <v>0</v>
      </c>
      <c r="BV164" s="86">
        <v>0</v>
      </c>
      <c r="BW164" s="86">
        <v>0</v>
      </c>
      <c r="BX164" s="86">
        <v>0</v>
      </c>
      <c r="BY164" s="99">
        <f>SUM(I164,W164,AK164,AY164,BM164)</f>
        <v>0</v>
      </c>
      <c r="BZ164" s="12"/>
      <c r="CA164" s="108">
        <f t="shared" ref="CA164:CA165" si="141">SUM(J164,X164,AL164,AZ164,BN164)</f>
        <v>0</v>
      </c>
      <c r="CB164" s="99">
        <f t="shared" ref="CB164:CB165" si="142">SUM(K164:T164,Y164:AH164,AM164:AV164,BA164:BJ164,BO164:BX164)</f>
        <v>0</v>
      </c>
      <c r="CC164" s="86"/>
      <c r="CD164" s="99">
        <f t="shared" ref="CD164:CD165" si="143">BY164-SUM(CE164:DG164)</f>
        <v>0</v>
      </c>
      <c r="CE164" s="99">
        <v>0</v>
      </c>
      <c r="CF164" s="99">
        <v>0</v>
      </c>
      <c r="CG164" s="99">
        <v>0</v>
      </c>
      <c r="CH164" s="99">
        <v>0</v>
      </c>
      <c r="CI164" s="99">
        <v>0</v>
      </c>
      <c r="CJ164" s="99">
        <v>0</v>
      </c>
      <c r="CK164" s="99">
        <v>0</v>
      </c>
      <c r="CL164" s="99">
        <v>0</v>
      </c>
      <c r="CM164" s="99">
        <v>0</v>
      </c>
      <c r="CN164" s="99">
        <v>0</v>
      </c>
      <c r="CO164" s="99">
        <v>0</v>
      </c>
      <c r="CP164" s="99">
        <v>0</v>
      </c>
      <c r="CQ164" s="99">
        <v>0</v>
      </c>
      <c r="CR164" s="99">
        <v>0</v>
      </c>
      <c r="CS164" s="99">
        <v>0</v>
      </c>
      <c r="CT164" s="99">
        <v>0</v>
      </c>
      <c r="CU164" s="99">
        <v>0</v>
      </c>
      <c r="CV164" s="99">
        <v>0</v>
      </c>
      <c r="CW164" s="99">
        <v>0</v>
      </c>
      <c r="CX164" s="99">
        <v>0</v>
      </c>
      <c r="CY164" s="99">
        <v>0</v>
      </c>
      <c r="CZ164" s="99">
        <v>0</v>
      </c>
      <c r="DA164" s="99">
        <v>0</v>
      </c>
      <c r="DB164" s="99">
        <v>0</v>
      </c>
      <c r="DC164" s="99">
        <v>0</v>
      </c>
      <c r="DD164" s="99">
        <v>0</v>
      </c>
      <c r="DE164" s="99">
        <v>0</v>
      </c>
      <c r="DF164" s="99">
        <v>0</v>
      </c>
      <c r="DG164" s="99">
        <v>0</v>
      </c>
    </row>
    <row r="165" spans="1:111" hidden="1" x14ac:dyDescent="0.25">
      <c r="A165" s="107"/>
      <c r="B165" s="87"/>
      <c r="C165" s="86"/>
      <c r="D165" s="86"/>
      <c r="E165" s="88"/>
      <c r="F165" s="41"/>
      <c r="G165" s="30" t="s">
        <v>29</v>
      </c>
      <c r="H165" s="31">
        <v>0</v>
      </c>
      <c r="I165" s="190">
        <f>IF($E164&gt;0,ROUND((($D164/$E164)*H165),0),0)</f>
        <v>0</v>
      </c>
      <c r="J165" s="86">
        <v>0</v>
      </c>
      <c r="K165" s="86">
        <v>0</v>
      </c>
      <c r="L165" s="86">
        <v>0</v>
      </c>
      <c r="M165" s="86">
        <v>0</v>
      </c>
      <c r="N165" s="86">
        <v>0</v>
      </c>
      <c r="O165" s="86">
        <v>0</v>
      </c>
      <c r="P165" s="86">
        <v>0</v>
      </c>
      <c r="Q165" s="86">
        <v>0</v>
      </c>
      <c r="R165" s="86">
        <v>0</v>
      </c>
      <c r="S165" s="86">
        <v>0</v>
      </c>
      <c r="T165" s="86">
        <v>0</v>
      </c>
      <c r="U165" s="30" t="s">
        <v>29</v>
      </c>
      <c r="V165" s="31">
        <v>0</v>
      </c>
      <c r="W165" s="190">
        <f>IF($E164&gt;0,ROUND((($D164/$E164)*V165),0),0)</f>
        <v>0</v>
      </c>
      <c r="X165" s="86">
        <v>0</v>
      </c>
      <c r="Y165" s="86">
        <v>0</v>
      </c>
      <c r="Z165" s="86">
        <v>0</v>
      </c>
      <c r="AA165" s="86">
        <v>0</v>
      </c>
      <c r="AB165" s="86">
        <v>0</v>
      </c>
      <c r="AC165" s="86">
        <v>0</v>
      </c>
      <c r="AD165" s="86">
        <v>0</v>
      </c>
      <c r="AE165" s="86">
        <v>0</v>
      </c>
      <c r="AF165" s="86">
        <v>0</v>
      </c>
      <c r="AG165" s="86">
        <v>0</v>
      </c>
      <c r="AH165" s="86">
        <v>0</v>
      </c>
      <c r="AI165" s="30" t="s">
        <v>29</v>
      </c>
      <c r="AJ165" s="31">
        <v>0</v>
      </c>
      <c r="AK165" s="190">
        <f>IF($E164&gt;0,ROUND((($D164/$E164)*AJ165),0),0)</f>
        <v>0</v>
      </c>
      <c r="AL165" s="86">
        <v>0</v>
      </c>
      <c r="AM165" s="86">
        <v>0</v>
      </c>
      <c r="AN165" s="86">
        <v>0</v>
      </c>
      <c r="AO165" s="86">
        <v>0</v>
      </c>
      <c r="AP165" s="86">
        <v>0</v>
      </c>
      <c r="AQ165" s="86">
        <v>0</v>
      </c>
      <c r="AR165" s="86">
        <v>0</v>
      </c>
      <c r="AS165" s="86">
        <v>0</v>
      </c>
      <c r="AT165" s="86">
        <v>0</v>
      </c>
      <c r="AU165" s="86">
        <v>0</v>
      </c>
      <c r="AV165" s="86">
        <v>0</v>
      </c>
      <c r="AW165" s="30" t="s">
        <v>29</v>
      </c>
      <c r="AX165" s="31">
        <v>0</v>
      </c>
      <c r="AY165" s="190">
        <f>IF($E164&gt;0,ROUND((($D164/$E164)*AX165),0),0)</f>
        <v>0</v>
      </c>
      <c r="AZ165" s="86">
        <v>0</v>
      </c>
      <c r="BA165" s="86">
        <v>0</v>
      </c>
      <c r="BB165" s="86">
        <v>0</v>
      </c>
      <c r="BC165" s="86">
        <v>0</v>
      </c>
      <c r="BD165" s="86">
        <v>0</v>
      </c>
      <c r="BE165" s="86">
        <v>0</v>
      </c>
      <c r="BF165" s="86">
        <v>0</v>
      </c>
      <c r="BG165" s="86">
        <v>0</v>
      </c>
      <c r="BH165" s="86">
        <v>0</v>
      </c>
      <c r="BI165" s="86">
        <v>0</v>
      </c>
      <c r="BJ165" s="86">
        <v>0</v>
      </c>
      <c r="BK165" s="30" t="s">
        <v>29</v>
      </c>
      <c r="BL165" s="31">
        <v>0</v>
      </c>
      <c r="BM165" s="190">
        <f>IF($E164&gt;0,ROUND((($D164/$E164)*BL165),0),0)</f>
        <v>0</v>
      </c>
      <c r="BN165" s="86">
        <v>0</v>
      </c>
      <c r="BO165" s="86">
        <v>0</v>
      </c>
      <c r="BP165" s="86">
        <v>0</v>
      </c>
      <c r="BQ165" s="86">
        <v>0</v>
      </c>
      <c r="BR165" s="86">
        <v>0</v>
      </c>
      <c r="BS165" s="86">
        <v>0</v>
      </c>
      <c r="BT165" s="86">
        <v>0</v>
      </c>
      <c r="BU165" s="86">
        <v>0</v>
      </c>
      <c r="BV165" s="86">
        <v>0</v>
      </c>
      <c r="BW165" s="86">
        <v>0</v>
      </c>
      <c r="BX165" s="86">
        <v>0</v>
      </c>
      <c r="BY165" s="99">
        <f>SUM(I165,W165,AK165,AY165,BM165)</f>
        <v>0</v>
      </c>
      <c r="BZ165" s="12"/>
      <c r="CA165" s="108">
        <f t="shared" si="141"/>
        <v>0</v>
      </c>
      <c r="CB165" s="99">
        <f t="shared" si="142"/>
        <v>0</v>
      </c>
      <c r="CC165" s="86"/>
      <c r="CD165" s="99">
        <f t="shared" si="143"/>
        <v>0</v>
      </c>
      <c r="CE165" s="99">
        <v>0</v>
      </c>
      <c r="CF165" s="99">
        <v>0</v>
      </c>
      <c r="CG165" s="99">
        <v>0</v>
      </c>
      <c r="CH165" s="99">
        <v>0</v>
      </c>
      <c r="CI165" s="99">
        <v>0</v>
      </c>
      <c r="CJ165" s="99">
        <v>0</v>
      </c>
      <c r="CK165" s="99">
        <v>0</v>
      </c>
      <c r="CL165" s="99">
        <v>0</v>
      </c>
      <c r="CM165" s="99">
        <v>0</v>
      </c>
      <c r="CN165" s="99">
        <v>0</v>
      </c>
      <c r="CO165" s="99">
        <v>0</v>
      </c>
      <c r="CP165" s="99">
        <v>0</v>
      </c>
      <c r="CQ165" s="99">
        <v>0</v>
      </c>
      <c r="CR165" s="99">
        <v>0</v>
      </c>
      <c r="CS165" s="99">
        <v>0</v>
      </c>
      <c r="CT165" s="99">
        <v>0</v>
      </c>
      <c r="CU165" s="99">
        <v>0</v>
      </c>
      <c r="CV165" s="99">
        <v>0</v>
      </c>
      <c r="CW165" s="99">
        <v>0</v>
      </c>
      <c r="CX165" s="99">
        <v>0</v>
      </c>
      <c r="CY165" s="99">
        <v>0</v>
      </c>
      <c r="CZ165" s="99">
        <v>0</v>
      </c>
      <c r="DA165" s="99">
        <v>0</v>
      </c>
      <c r="DB165" s="99">
        <v>0</v>
      </c>
      <c r="DC165" s="99">
        <v>0</v>
      </c>
      <c r="DD165" s="99">
        <v>0</v>
      </c>
      <c r="DE165" s="99">
        <v>0</v>
      </c>
      <c r="DF165" s="99">
        <v>0</v>
      </c>
      <c r="DG165" s="99">
        <v>0</v>
      </c>
    </row>
    <row r="166" spans="1:111" hidden="1" x14ac:dyDescent="0.25">
      <c r="A166" s="107"/>
      <c r="B166" s="87"/>
      <c r="C166" s="86"/>
      <c r="D166" s="86"/>
      <c r="E166" s="88"/>
      <c r="F166" s="53"/>
      <c r="G166" s="108"/>
      <c r="H166" s="85"/>
      <c r="I166" s="189"/>
      <c r="J166" s="52"/>
      <c r="K166" s="52"/>
      <c r="L166" s="52"/>
      <c r="M166" s="52"/>
      <c r="N166" s="52"/>
      <c r="O166" s="52"/>
      <c r="P166" s="52"/>
      <c r="Q166" s="52"/>
      <c r="R166" s="52"/>
      <c r="S166" s="52"/>
      <c r="T166" s="52"/>
      <c r="U166" s="108"/>
      <c r="V166" s="85"/>
      <c r="W166" s="189"/>
      <c r="X166" s="52"/>
      <c r="Y166" s="52"/>
      <c r="Z166" s="52"/>
      <c r="AA166" s="52"/>
      <c r="AB166" s="52"/>
      <c r="AC166" s="52"/>
      <c r="AD166" s="52"/>
      <c r="AE166" s="52"/>
      <c r="AF166" s="52"/>
      <c r="AG166" s="52"/>
      <c r="AH166" s="52"/>
      <c r="AI166" s="108"/>
      <c r="AJ166" s="85"/>
      <c r="AK166" s="189"/>
      <c r="AL166" s="52"/>
      <c r="AM166" s="52"/>
      <c r="AN166" s="52"/>
      <c r="AO166" s="52"/>
      <c r="AP166" s="52"/>
      <c r="AQ166" s="52"/>
      <c r="AR166" s="52"/>
      <c r="AS166" s="52"/>
      <c r="AT166" s="52"/>
      <c r="AU166" s="52"/>
      <c r="AV166" s="52"/>
      <c r="AW166" s="108"/>
      <c r="AX166" s="85"/>
      <c r="AY166" s="189"/>
      <c r="AZ166" s="52"/>
      <c r="BA166" s="52"/>
      <c r="BB166" s="52"/>
      <c r="BC166" s="52"/>
      <c r="BD166" s="52"/>
      <c r="BE166" s="52"/>
      <c r="BF166" s="52"/>
      <c r="BG166" s="52"/>
      <c r="BH166" s="52"/>
      <c r="BI166" s="52"/>
      <c r="BJ166" s="52"/>
      <c r="BK166" s="108"/>
      <c r="BL166" s="85"/>
      <c r="BM166" s="189"/>
      <c r="BN166" s="52"/>
      <c r="BO166" s="52"/>
      <c r="BP166" s="52"/>
      <c r="BQ166" s="52"/>
      <c r="BR166" s="52"/>
      <c r="BS166" s="52"/>
      <c r="BT166" s="52"/>
      <c r="BU166" s="52"/>
      <c r="BV166" s="52"/>
      <c r="BW166" s="52"/>
      <c r="BX166" s="52"/>
      <c r="BY166" s="99"/>
      <c r="BZ166" s="12"/>
      <c r="CA166" s="118"/>
      <c r="CB166" s="152"/>
      <c r="CC166" s="52"/>
      <c r="CD166" s="99"/>
      <c r="CE166" s="99"/>
      <c r="CF166" s="99"/>
      <c r="CG166" s="99"/>
      <c r="CH166" s="99"/>
      <c r="CI166" s="99"/>
      <c r="CJ166" s="99"/>
      <c r="CK166" s="99"/>
      <c r="CL166" s="99"/>
      <c r="CM166" s="99"/>
      <c r="CN166" s="99"/>
      <c r="CO166" s="99"/>
      <c r="CP166" s="99"/>
      <c r="CQ166" s="99"/>
      <c r="CR166" s="99"/>
      <c r="CS166" s="99"/>
      <c r="CT166" s="99"/>
      <c r="CU166" s="99"/>
      <c r="CV166" s="99"/>
      <c r="CW166" s="99"/>
      <c r="CX166" s="99"/>
      <c r="CY166" s="99"/>
      <c r="CZ166" s="99"/>
      <c r="DA166" s="99"/>
      <c r="DB166" s="99"/>
      <c r="DC166" s="99"/>
      <c r="DD166" s="99"/>
      <c r="DE166" s="99"/>
      <c r="DF166" s="99"/>
      <c r="DG166" s="99"/>
    </row>
    <row r="167" spans="1:111" hidden="1" x14ac:dyDescent="0.25">
      <c r="A167" s="257" t="s">
        <v>59</v>
      </c>
      <c r="B167" s="258"/>
      <c r="C167" s="40"/>
      <c r="D167" s="86">
        <v>0</v>
      </c>
      <c r="E167" s="88"/>
      <c r="F167" s="41"/>
      <c r="G167" s="30" t="s">
        <v>28</v>
      </c>
      <c r="H167" s="31">
        <v>0</v>
      </c>
      <c r="I167" s="190">
        <f>IF($E167&gt;0,ROUND(((($D167/$E167)*H167)),0),0)</f>
        <v>0</v>
      </c>
      <c r="J167" s="86">
        <v>0</v>
      </c>
      <c r="K167" s="86">
        <v>0</v>
      </c>
      <c r="L167" s="86">
        <v>0</v>
      </c>
      <c r="M167" s="86">
        <v>0</v>
      </c>
      <c r="N167" s="86">
        <v>0</v>
      </c>
      <c r="O167" s="86">
        <v>0</v>
      </c>
      <c r="P167" s="86">
        <v>0</v>
      </c>
      <c r="Q167" s="86">
        <v>0</v>
      </c>
      <c r="R167" s="86">
        <v>0</v>
      </c>
      <c r="S167" s="86">
        <v>0</v>
      </c>
      <c r="T167" s="86">
        <v>0</v>
      </c>
      <c r="U167" s="30" t="s">
        <v>28</v>
      </c>
      <c r="V167" s="31">
        <v>0</v>
      </c>
      <c r="W167" s="190">
        <f>IF($E167&gt;0,ROUND(((($D167/$E167)*V167)*((1+$B$9)^(RIGHT(W$11,2)-1))),0),0)</f>
        <v>0</v>
      </c>
      <c r="X167" s="86">
        <v>0</v>
      </c>
      <c r="Y167" s="86">
        <v>0</v>
      </c>
      <c r="Z167" s="86">
        <v>0</v>
      </c>
      <c r="AA167" s="86">
        <v>0</v>
      </c>
      <c r="AB167" s="86">
        <v>0</v>
      </c>
      <c r="AC167" s="86">
        <v>0</v>
      </c>
      <c r="AD167" s="86">
        <v>0</v>
      </c>
      <c r="AE167" s="86">
        <v>0</v>
      </c>
      <c r="AF167" s="86">
        <v>0</v>
      </c>
      <c r="AG167" s="86">
        <v>0</v>
      </c>
      <c r="AH167" s="86">
        <v>0</v>
      </c>
      <c r="AI167" s="30" t="s">
        <v>28</v>
      </c>
      <c r="AJ167" s="31">
        <v>0</v>
      </c>
      <c r="AK167" s="190">
        <f>IF($E167&gt;0,ROUND(((($D167/$E167)*AJ167)*((1+$B$9)^(RIGHT(AK$11,2)-1))),0),0)</f>
        <v>0</v>
      </c>
      <c r="AL167" s="86">
        <v>0</v>
      </c>
      <c r="AM167" s="86">
        <v>0</v>
      </c>
      <c r="AN167" s="86">
        <v>0</v>
      </c>
      <c r="AO167" s="86">
        <v>0</v>
      </c>
      <c r="AP167" s="86">
        <v>0</v>
      </c>
      <c r="AQ167" s="86">
        <v>0</v>
      </c>
      <c r="AR167" s="86">
        <v>0</v>
      </c>
      <c r="AS167" s="86">
        <v>0</v>
      </c>
      <c r="AT167" s="86">
        <v>0</v>
      </c>
      <c r="AU167" s="86">
        <v>0</v>
      </c>
      <c r="AV167" s="86">
        <v>0</v>
      </c>
      <c r="AW167" s="30" t="s">
        <v>28</v>
      </c>
      <c r="AX167" s="31">
        <v>0</v>
      </c>
      <c r="AY167" s="190">
        <f>IF($E167&gt;0,ROUND(((($D167/$E167)*AX167)*((1+$B$9)^(RIGHT(AY$11,2)-1))),0),0)</f>
        <v>0</v>
      </c>
      <c r="AZ167" s="86">
        <v>0</v>
      </c>
      <c r="BA167" s="86">
        <v>0</v>
      </c>
      <c r="BB167" s="86">
        <v>0</v>
      </c>
      <c r="BC167" s="86">
        <v>0</v>
      </c>
      <c r="BD167" s="86">
        <v>0</v>
      </c>
      <c r="BE167" s="86">
        <v>0</v>
      </c>
      <c r="BF167" s="86">
        <v>0</v>
      </c>
      <c r="BG167" s="86">
        <v>0</v>
      </c>
      <c r="BH167" s="86">
        <v>0</v>
      </c>
      <c r="BI167" s="86">
        <v>0</v>
      </c>
      <c r="BJ167" s="86">
        <v>0</v>
      </c>
      <c r="BK167" s="30" t="s">
        <v>28</v>
      </c>
      <c r="BL167" s="31">
        <v>0</v>
      </c>
      <c r="BM167" s="190">
        <f>IF($E167&gt;0,ROUND(((($D167/$E167)*BL167)*((1+$B$9)^(RIGHT(BM$11,2)-1))),0),0)</f>
        <v>0</v>
      </c>
      <c r="BN167" s="86">
        <v>0</v>
      </c>
      <c r="BO167" s="86">
        <v>0</v>
      </c>
      <c r="BP167" s="86">
        <v>0</v>
      </c>
      <c r="BQ167" s="86">
        <v>0</v>
      </c>
      <c r="BR167" s="86">
        <v>0</v>
      </c>
      <c r="BS167" s="86">
        <v>0</v>
      </c>
      <c r="BT167" s="86">
        <v>0</v>
      </c>
      <c r="BU167" s="86">
        <v>0</v>
      </c>
      <c r="BV167" s="86">
        <v>0</v>
      </c>
      <c r="BW167" s="86">
        <v>0</v>
      </c>
      <c r="BX167" s="86">
        <v>0</v>
      </c>
      <c r="BY167" s="99">
        <f>SUM(I167,W167,AK167,AY167,BM167)</f>
        <v>0</v>
      </c>
      <c r="BZ167" s="12"/>
      <c r="CA167" s="108">
        <f t="shared" ref="CA167:CA168" si="144">SUM(J167,X167,AL167,AZ167,BN167)</f>
        <v>0</v>
      </c>
      <c r="CB167" s="99">
        <f t="shared" ref="CB167:CB168" si="145">SUM(K167:T167,Y167:AH167,AM167:AV167,BA167:BJ167,BO167:BX167)</f>
        <v>0</v>
      </c>
      <c r="CC167" s="86"/>
      <c r="CD167" s="99">
        <f t="shared" ref="CD167:CD168" si="146">BY167-SUM(CE167:DG167)</f>
        <v>0</v>
      </c>
      <c r="CE167" s="99">
        <v>0</v>
      </c>
      <c r="CF167" s="99">
        <v>0</v>
      </c>
      <c r="CG167" s="99">
        <v>0</v>
      </c>
      <c r="CH167" s="99">
        <v>0</v>
      </c>
      <c r="CI167" s="99">
        <v>0</v>
      </c>
      <c r="CJ167" s="99">
        <v>0</v>
      </c>
      <c r="CK167" s="99">
        <v>0</v>
      </c>
      <c r="CL167" s="99">
        <v>0</v>
      </c>
      <c r="CM167" s="99">
        <v>0</v>
      </c>
      <c r="CN167" s="99">
        <v>0</v>
      </c>
      <c r="CO167" s="99">
        <v>0</v>
      </c>
      <c r="CP167" s="99">
        <v>0</v>
      </c>
      <c r="CQ167" s="99">
        <v>0</v>
      </c>
      <c r="CR167" s="99">
        <v>0</v>
      </c>
      <c r="CS167" s="99">
        <v>0</v>
      </c>
      <c r="CT167" s="99">
        <v>0</v>
      </c>
      <c r="CU167" s="99">
        <v>0</v>
      </c>
      <c r="CV167" s="99">
        <v>0</v>
      </c>
      <c r="CW167" s="99">
        <v>0</v>
      </c>
      <c r="CX167" s="99">
        <v>0</v>
      </c>
      <c r="CY167" s="99">
        <v>0</v>
      </c>
      <c r="CZ167" s="99">
        <v>0</v>
      </c>
      <c r="DA167" s="99">
        <v>0</v>
      </c>
      <c r="DB167" s="99">
        <v>0</v>
      </c>
      <c r="DC167" s="99">
        <v>0</v>
      </c>
      <c r="DD167" s="99">
        <v>0</v>
      </c>
      <c r="DE167" s="99">
        <v>0</v>
      </c>
      <c r="DF167" s="99">
        <v>0</v>
      </c>
      <c r="DG167" s="99">
        <v>0</v>
      </c>
    </row>
    <row r="168" spans="1:111" hidden="1" x14ac:dyDescent="0.25">
      <c r="A168" s="107"/>
      <c r="B168" s="87"/>
      <c r="C168" s="86"/>
      <c r="D168" s="86"/>
      <c r="E168" s="88"/>
      <c r="F168" s="41"/>
      <c r="G168" s="30" t="s">
        <v>29</v>
      </c>
      <c r="H168" s="31">
        <v>0</v>
      </c>
      <c r="I168" s="190">
        <f>IF($E167&gt;0,ROUND((($D167/$E167)*H168),0),0)</f>
        <v>0</v>
      </c>
      <c r="J168" s="86">
        <v>0</v>
      </c>
      <c r="K168" s="86">
        <v>0</v>
      </c>
      <c r="L168" s="86">
        <v>0</v>
      </c>
      <c r="M168" s="86">
        <v>0</v>
      </c>
      <c r="N168" s="86">
        <v>0</v>
      </c>
      <c r="O168" s="86">
        <v>0</v>
      </c>
      <c r="P168" s="86">
        <v>0</v>
      </c>
      <c r="Q168" s="86">
        <v>0</v>
      </c>
      <c r="R168" s="86">
        <v>0</v>
      </c>
      <c r="S168" s="86">
        <v>0</v>
      </c>
      <c r="T168" s="86">
        <v>0</v>
      </c>
      <c r="U168" s="30" t="s">
        <v>29</v>
      </c>
      <c r="V168" s="31">
        <v>0</v>
      </c>
      <c r="W168" s="190">
        <f>IF($E167&gt;0,ROUND((($D167/$E167)*V168),0),0)</f>
        <v>0</v>
      </c>
      <c r="X168" s="86">
        <v>0</v>
      </c>
      <c r="Y168" s="86">
        <v>0</v>
      </c>
      <c r="Z168" s="86">
        <v>0</v>
      </c>
      <c r="AA168" s="86">
        <v>0</v>
      </c>
      <c r="AB168" s="86">
        <v>0</v>
      </c>
      <c r="AC168" s="86">
        <v>0</v>
      </c>
      <c r="AD168" s="86">
        <v>0</v>
      </c>
      <c r="AE168" s="86">
        <v>0</v>
      </c>
      <c r="AF168" s="86">
        <v>0</v>
      </c>
      <c r="AG168" s="86">
        <v>0</v>
      </c>
      <c r="AH168" s="86">
        <v>0</v>
      </c>
      <c r="AI168" s="30" t="s">
        <v>29</v>
      </c>
      <c r="AJ168" s="31">
        <v>0</v>
      </c>
      <c r="AK168" s="190">
        <f>IF($E167&gt;0,ROUND((($D167/$E167)*AJ168),0),0)</f>
        <v>0</v>
      </c>
      <c r="AL168" s="86">
        <v>0</v>
      </c>
      <c r="AM168" s="86">
        <v>0</v>
      </c>
      <c r="AN168" s="86">
        <v>0</v>
      </c>
      <c r="AO168" s="86">
        <v>0</v>
      </c>
      <c r="AP168" s="86">
        <v>0</v>
      </c>
      <c r="AQ168" s="86">
        <v>0</v>
      </c>
      <c r="AR168" s="86">
        <v>0</v>
      </c>
      <c r="AS168" s="86">
        <v>0</v>
      </c>
      <c r="AT168" s="86">
        <v>0</v>
      </c>
      <c r="AU168" s="86">
        <v>0</v>
      </c>
      <c r="AV168" s="86">
        <v>0</v>
      </c>
      <c r="AW168" s="30" t="s">
        <v>29</v>
      </c>
      <c r="AX168" s="31">
        <v>0</v>
      </c>
      <c r="AY168" s="190">
        <f>IF($E167&gt;0,ROUND((($D167/$E167)*AX168),0),0)</f>
        <v>0</v>
      </c>
      <c r="AZ168" s="86">
        <v>0</v>
      </c>
      <c r="BA168" s="86">
        <v>0</v>
      </c>
      <c r="BB168" s="86">
        <v>0</v>
      </c>
      <c r="BC168" s="86">
        <v>0</v>
      </c>
      <c r="BD168" s="86">
        <v>0</v>
      </c>
      <c r="BE168" s="86">
        <v>0</v>
      </c>
      <c r="BF168" s="86">
        <v>0</v>
      </c>
      <c r="BG168" s="86">
        <v>0</v>
      </c>
      <c r="BH168" s="86">
        <v>0</v>
      </c>
      <c r="BI168" s="86">
        <v>0</v>
      </c>
      <c r="BJ168" s="86">
        <v>0</v>
      </c>
      <c r="BK168" s="30" t="s">
        <v>29</v>
      </c>
      <c r="BL168" s="31">
        <v>0</v>
      </c>
      <c r="BM168" s="190">
        <f>IF($E167&gt;0,ROUND((($D167/$E167)*BL168),0),0)</f>
        <v>0</v>
      </c>
      <c r="BN168" s="86">
        <v>0</v>
      </c>
      <c r="BO168" s="86">
        <v>0</v>
      </c>
      <c r="BP168" s="86">
        <v>0</v>
      </c>
      <c r="BQ168" s="86">
        <v>0</v>
      </c>
      <c r="BR168" s="86">
        <v>0</v>
      </c>
      <c r="BS168" s="86">
        <v>0</v>
      </c>
      <c r="BT168" s="86">
        <v>0</v>
      </c>
      <c r="BU168" s="86">
        <v>0</v>
      </c>
      <c r="BV168" s="86">
        <v>0</v>
      </c>
      <c r="BW168" s="86">
        <v>0</v>
      </c>
      <c r="BX168" s="86">
        <v>0</v>
      </c>
      <c r="BY168" s="99">
        <f>SUM(I168,W168,AK168,AY168,BM168)</f>
        <v>0</v>
      </c>
      <c r="BZ168" s="12"/>
      <c r="CA168" s="108">
        <f t="shared" si="144"/>
        <v>0</v>
      </c>
      <c r="CB168" s="99">
        <f t="shared" si="145"/>
        <v>0</v>
      </c>
      <c r="CC168" s="86"/>
      <c r="CD168" s="99">
        <f t="shared" si="146"/>
        <v>0</v>
      </c>
      <c r="CE168" s="99">
        <v>0</v>
      </c>
      <c r="CF168" s="99">
        <v>0</v>
      </c>
      <c r="CG168" s="99">
        <v>0</v>
      </c>
      <c r="CH168" s="99">
        <v>0</v>
      </c>
      <c r="CI168" s="99">
        <v>0</v>
      </c>
      <c r="CJ168" s="99">
        <v>0</v>
      </c>
      <c r="CK168" s="99">
        <v>0</v>
      </c>
      <c r="CL168" s="99">
        <v>0</v>
      </c>
      <c r="CM168" s="99">
        <v>0</v>
      </c>
      <c r="CN168" s="99">
        <v>0</v>
      </c>
      <c r="CO168" s="99">
        <v>0</v>
      </c>
      <c r="CP168" s="99">
        <v>0</v>
      </c>
      <c r="CQ168" s="99">
        <v>0</v>
      </c>
      <c r="CR168" s="99">
        <v>0</v>
      </c>
      <c r="CS168" s="99">
        <v>0</v>
      </c>
      <c r="CT168" s="99">
        <v>0</v>
      </c>
      <c r="CU168" s="99">
        <v>0</v>
      </c>
      <c r="CV168" s="99">
        <v>0</v>
      </c>
      <c r="CW168" s="99">
        <v>0</v>
      </c>
      <c r="CX168" s="99">
        <v>0</v>
      </c>
      <c r="CY168" s="99">
        <v>0</v>
      </c>
      <c r="CZ168" s="99">
        <v>0</v>
      </c>
      <c r="DA168" s="99">
        <v>0</v>
      </c>
      <c r="DB168" s="99">
        <v>0</v>
      </c>
      <c r="DC168" s="99">
        <v>0</v>
      </c>
      <c r="DD168" s="99">
        <v>0</v>
      </c>
      <c r="DE168" s="99">
        <v>0</v>
      </c>
      <c r="DF168" s="99">
        <v>0</v>
      </c>
      <c r="DG168" s="99">
        <v>0</v>
      </c>
    </row>
    <row r="169" spans="1:111" hidden="1" x14ac:dyDescent="0.25">
      <c r="A169" s="107"/>
      <c r="B169" s="87"/>
      <c r="C169" s="86"/>
      <c r="D169" s="86"/>
      <c r="E169" s="88"/>
      <c r="F169" s="53"/>
      <c r="G169" s="108"/>
      <c r="H169" s="85"/>
      <c r="I169" s="189"/>
      <c r="J169" s="52"/>
      <c r="K169" s="52"/>
      <c r="L169" s="52"/>
      <c r="M169" s="52"/>
      <c r="N169" s="52"/>
      <c r="O169" s="52"/>
      <c r="P169" s="52"/>
      <c r="Q169" s="52"/>
      <c r="R169" s="52"/>
      <c r="S169" s="52"/>
      <c r="T169" s="52"/>
      <c r="U169" s="108"/>
      <c r="V169" s="85"/>
      <c r="W169" s="189"/>
      <c r="X169" s="52"/>
      <c r="Y169" s="52"/>
      <c r="Z169" s="52"/>
      <c r="AA169" s="52"/>
      <c r="AB169" s="52"/>
      <c r="AC169" s="52"/>
      <c r="AD169" s="52"/>
      <c r="AE169" s="52"/>
      <c r="AF169" s="52"/>
      <c r="AG169" s="52"/>
      <c r="AH169" s="52"/>
      <c r="AI169" s="108"/>
      <c r="AJ169" s="85"/>
      <c r="AK169" s="189"/>
      <c r="AL169" s="52"/>
      <c r="AM169" s="52"/>
      <c r="AN169" s="52"/>
      <c r="AO169" s="52"/>
      <c r="AP169" s="52"/>
      <c r="AQ169" s="52"/>
      <c r="AR169" s="52"/>
      <c r="AS169" s="52"/>
      <c r="AT169" s="52"/>
      <c r="AU169" s="52"/>
      <c r="AV169" s="52"/>
      <c r="AW169" s="108"/>
      <c r="AX169" s="85"/>
      <c r="AY169" s="189"/>
      <c r="AZ169" s="52"/>
      <c r="BA169" s="52"/>
      <c r="BB169" s="52"/>
      <c r="BC169" s="52"/>
      <c r="BD169" s="52"/>
      <c r="BE169" s="52"/>
      <c r="BF169" s="52"/>
      <c r="BG169" s="52"/>
      <c r="BH169" s="52"/>
      <c r="BI169" s="52"/>
      <c r="BJ169" s="52"/>
      <c r="BK169" s="108"/>
      <c r="BL169" s="85"/>
      <c r="BM169" s="189"/>
      <c r="BN169" s="52"/>
      <c r="BO169" s="52"/>
      <c r="BP169" s="52"/>
      <c r="BQ169" s="52"/>
      <c r="BR169" s="52"/>
      <c r="BS169" s="52"/>
      <c r="BT169" s="52"/>
      <c r="BU169" s="52"/>
      <c r="BV169" s="52"/>
      <c r="BW169" s="52"/>
      <c r="BX169" s="52"/>
      <c r="BY169" s="99"/>
      <c r="BZ169" s="12"/>
      <c r="CA169" s="118"/>
      <c r="CB169" s="152"/>
      <c r="CC169" s="52"/>
      <c r="CD169" s="99"/>
      <c r="CE169" s="99"/>
      <c r="CF169" s="99"/>
      <c r="CG169" s="99"/>
      <c r="CH169" s="99"/>
      <c r="CI169" s="99"/>
      <c r="CJ169" s="99"/>
      <c r="CK169" s="99"/>
      <c r="CL169" s="99"/>
      <c r="CM169" s="99"/>
      <c r="CN169" s="99"/>
      <c r="CO169" s="99"/>
      <c r="CP169" s="99"/>
      <c r="CQ169" s="99"/>
      <c r="CR169" s="99"/>
      <c r="CS169" s="99"/>
      <c r="CT169" s="99"/>
      <c r="CU169" s="99"/>
      <c r="CV169" s="99"/>
      <c r="CW169" s="99"/>
      <c r="CX169" s="99"/>
      <c r="CY169" s="99"/>
      <c r="CZ169" s="99"/>
      <c r="DA169" s="99"/>
      <c r="DB169" s="99"/>
      <c r="DC169" s="99"/>
      <c r="DD169" s="99"/>
      <c r="DE169" s="99"/>
      <c r="DF169" s="99"/>
      <c r="DG169" s="99"/>
    </row>
    <row r="170" spans="1:111" hidden="1" x14ac:dyDescent="0.25">
      <c r="A170" s="257" t="s">
        <v>59</v>
      </c>
      <c r="B170" s="258"/>
      <c r="C170" s="40"/>
      <c r="D170" s="86">
        <v>0</v>
      </c>
      <c r="E170" s="88"/>
      <c r="F170" s="41"/>
      <c r="G170" s="30" t="s">
        <v>28</v>
      </c>
      <c r="H170" s="31">
        <v>0</v>
      </c>
      <c r="I170" s="190">
        <f>IF($E170&gt;0,ROUND(((($D170/$E170)*H170)),0),0)</f>
        <v>0</v>
      </c>
      <c r="J170" s="86">
        <v>0</v>
      </c>
      <c r="K170" s="86">
        <v>0</v>
      </c>
      <c r="L170" s="86">
        <v>0</v>
      </c>
      <c r="M170" s="86">
        <v>0</v>
      </c>
      <c r="N170" s="86">
        <v>0</v>
      </c>
      <c r="O170" s="86">
        <v>0</v>
      </c>
      <c r="P170" s="86">
        <v>0</v>
      </c>
      <c r="Q170" s="86">
        <v>0</v>
      </c>
      <c r="R170" s="86">
        <v>0</v>
      </c>
      <c r="S170" s="86">
        <v>0</v>
      </c>
      <c r="T170" s="86">
        <v>0</v>
      </c>
      <c r="U170" s="30" t="s">
        <v>28</v>
      </c>
      <c r="V170" s="31">
        <v>0</v>
      </c>
      <c r="W170" s="190">
        <f>IF($E170&gt;0,ROUND(((($D170/$E170)*V170)*((1+$B$9)^(RIGHT(W$11,2)-1))),0),0)</f>
        <v>0</v>
      </c>
      <c r="X170" s="86">
        <v>0</v>
      </c>
      <c r="Y170" s="86">
        <v>0</v>
      </c>
      <c r="Z170" s="86">
        <v>0</v>
      </c>
      <c r="AA170" s="86">
        <v>0</v>
      </c>
      <c r="AB170" s="86">
        <v>0</v>
      </c>
      <c r="AC170" s="86">
        <v>0</v>
      </c>
      <c r="AD170" s="86">
        <v>0</v>
      </c>
      <c r="AE170" s="86">
        <v>0</v>
      </c>
      <c r="AF170" s="86">
        <v>0</v>
      </c>
      <c r="AG170" s="86">
        <v>0</v>
      </c>
      <c r="AH170" s="86">
        <v>0</v>
      </c>
      <c r="AI170" s="30" t="s">
        <v>28</v>
      </c>
      <c r="AJ170" s="31">
        <v>0</v>
      </c>
      <c r="AK170" s="190">
        <f>IF($E170&gt;0,ROUND(((($D170/$E170)*AJ170)*((1+$B$9)^(RIGHT(AK$11,2)-1))),0),0)</f>
        <v>0</v>
      </c>
      <c r="AL170" s="86">
        <v>0</v>
      </c>
      <c r="AM170" s="86">
        <v>0</v>
      </c>
      <c r="AN170" s="86">
        <v>0</v>
      </c>
      <c r="AO170" s="86">
        <v>0</v>
      </c>
      <c r="AP170" s="86">
        <v>0</v>
      </c>
      <c r="AQ170" s="86">
        <v>0</v>
      </c>
      <c r="AR170" s="86">
        <v>0</v>
      </c>
      <c r="AS170" s="86">
        <v>0</v>
      </c>
      <c r="AT170" s="86">
        <v>0</v>
      </c>
      <c r="AU170" s="86">
        <v>0</v>
      </c>
      <c r="AV170" s="86">
        <v>0</v>
      </c>
      <c r="AW170" s="30" t="s">
        <v>28</v>
      </c>
      <c r="AX170" s="31">
        <v>0</v>
      </c>
      <c r="AY170" s="190">
        <f>IF($E170&gt;0,ROUND(((($D170/$E170)*AX170)*((1+$B$9)^(RIGHT(AY$11,2)-1))),0),0)</f>
        <v>0</v>
      </c>
      <c r="AZ170" s="86">
        <v>0</v>
      </c>
      <c r="BA170" s="86">
        <v>0</v>
      </c>
      <c r="BB170" s="86">
        <v>0</v>
      </c>
      <c r="BC170" s="86">
        <v>0</v>
      </c>
      <c r="BD170" s="86">
        <v>0</v>
      </c>
      <c r="BE170" s="86">
        <v>0</v>
      </c>
      <c r="BF170" s="86">
        <v>0</v>
      </c>
      <c r="BG170" s="86">
        <v>0</v>
      </c>
      <c r="BH170" s="86">
        <v>0</v>
      </c>
      <c r="BI170" s="86">
        <v>0</v>
      </c>
      <c r="BJ170" s="86">
        <v>0</v>
      </c>
      <c r="BK170" s="30" t="s">
        <v>28</v>
      </c>
      <c r="BL170" s="31">
        <v>0</v>
      </c>
      <c r="BM170" s="190">
        <f>IF($E170&gt;0,ROUND(((($D170/$E170)*BL170)*((1+$B$9)^(RIGHT(BM$11,2)-1))),0),0)</f>
        <v>0</v>
      </c>
      <c r="BN170" s="86">
        <v>0</v>
      </c>
      <c r="BO170" s="86">
        <v>0</v>
      </c>
      <c r="BP170" s="86">
        <v>0</v>
      </c>
      <c r="BQ170" s="86">
        <v>0</v>
      </c>
      <c r="BR170" s="86">
        <v>0</v>
      </c>
      <c r="BS170" s="86">
        <v>0</v>
      </c>
      <c r="BT170" s="86">
        <v>0</v>
      </c>
      <c r="BU170" s="86">
        <v>0</v>
      </c>
      <c r="BV170" s="86">
        <v>0</v>
      </c>
      <c r="BW170" s="86">
        <v>0</v>
      </c>
      <c r="BX170" s="86">
        <v>0</v>
      </c>
      <c r="BY170" s="99">
        <f>SUM(I170,W170,AK170,AY170,BM170)</f>
        <v>0</v>
      </c>
      <c r="BZ170" s="12"/>
      <c r="CA170" s="108">
        <f t="shared" ref="CA170:CA171" si="147">SUM(J170,X170,AL170,AZ170,BN170)</f>
        <v>0</v>
      </c>
      <c r="CB170" s="99">
        <f t="shared" ref="CB170:CB171" si="148">SUM(K170:T170,Y170:AH170,AM170:AV170,BA170:BJ170,BO170:BX170)</f>
        <v>0</v>
      </c>
      <c r="CC170" s="86"/>
      <c r="CD170" s="99">
        <f t="shared" ref="CD170:CD171" si="149">BY170-SUM(CE170:DG170)</f>
        <v>0</v>
      </c>
      <c r="CE170" s="99">
        <v>0</v>
      </c>
      <c r="CF170" s="99">
        <v>0</v>
      </c>
      <c r="CG170" s="99">
        <v>0</v>
      </c>
      <c r="CH170" s="99">
        <v>0</v>
      </c>
      <c r="CI170" s="99">
        <v>0</v>
      </c>
      <c r="CJ170" s="99">
        <v>0</v>
      </c>
      <c r="CK170" s="99">
        <v>0</v>
      </c>
      <c r="CL170" s="99">
        <v>0</v>
      </c>
      <c r="CM170" s="99">
        <v>0</v>
      </c>
      <c r="CN170" s="99">
        <v>0</v>
      </c>
      <c r="CO170" s="99">
        <v>0</v>
      </c>
      <c r="CP170" s="99">
        <v>0</v>
      </c>
      <c r="CQ170" s="99">
        <v>0</v>
      </c>
      <c r="CR170" s="99">
        <v>0</v>
      </c>
      <c r="CS170" s="99">
        <v>0</v>
      </c>
      <c r="CT170" s="99">
        <v>0</v>
      </c>
      <c r="CU170" s="99">
        <v>0</v>
      </c>
      <c r="CV170" s="99">
        <v>0</v>
      </c>
      <c r="CW170" s="99">
        <v>0</v>
      </c>
      <c r="CX170" s="99">
        <v>0</v>
      </c>
      <c r="CY170" s="99">
        <v>0</v>
      </c>
      <c r="CZ170" s="99">
        <v>0</v>
      </c>
      <c r="DA170" s="99">
        <v>0</v>
      </c>
      <c r="DB170" s="99">
        <v>0</v>
      </c>
      <c r="DC170" s="99">
        <v>0</v>
      </c>
      <c r="DD170" s="99">
        <v>0</v>
      </c>
      <c r="DE170" s="99">
        <v>0</v>
      </c>
      <c r="DF170" s="99">
        <v>0</v>
      </c>
      <c r="DG170" s="99">
        <v>0</v>
      </c>
    </row>
    <row r="171" spans="1:111" hidden="1" x14ac:dyDescent="0.25">
      <c r="A171" s="107"/>
      <c r="B171" s="87"/>
      <c r="C171" s="86"/>
      <c r="D171" s="86"/>
      <c r="E171" s="88"/>
      <c r="F171" s="41"/>
      <c r="G171" s="30" t="s">
        <v>29</v>
      </c>
      <c r="H171" s="31">
        <v>0</v>
      </c>
      <c r="I171" s="190">
        <f>IF($E170&gt;0,ROUND((($D170/$E170)*H171),0),0)</f>
        <v>0</v>
      </c>
      <c r="J171" s="86">
        <v>0</v>
      </c>
      <c r="K171" s="86">
        <v>0</v>
      </c>
      <c r="L171" s="86">
        <v>0</v>
      </c>
      <c r="M171" s="86">
        <v>0</v>
      </c>
      <c r="N171" s="86">
        <v>0</v>
      </c>
      <c r="O171" s="86">
        <v>0</v>
      </c>
      <c r="P171" s="86">
        <v>0</v>
      </c>
      <c r="Q171" s="86">
        <v>0</v>
      </c>
      <c r="R171" s="86">
        <v>0</v>
      </c>
      <c r="S171" s="86">
        <v>0</v>
      </c>
      <c r="T171" s="86">
        <v>0</v>
      </c>
      <c r="U171" s="30" t="s">
        <v>29</v>
      </c>
      <c r="V171" s="31">
        <v>0</v>
      </c>
      <c r="W171" s="190">
        <f>IF($E170&gt;0,ROUND((($D170/$E170)*V171),0),0)</f>
        <v>0</v>
      </c>
      <c r="X171" s="86">
        <v>0</v>
      </c>
      <c r="Y171" s="86">
        <v>0</v>
      </c>
      <c r="Z171" s="86">
        <v>0</v>
      </c>
      <c r="AA171" s="86">
        <v>0</v>
      </c>
      <c r="AB171" s="86">
        <v>0</v>
      </c>
      <c r="AC171" s="86">
        <v>0</v>
      </c>
      <c r="AD171" s="86">
        <v>0</v>
      </c>
      <c r="AE171" s="86">
        <v>0</v>
      </c>
      <c r="AF171" s="86">
        <v>0</v>
      </c>
      <c r="AG171" s="86">
        <v>0</v>
      </c>
      <c r="AH171" s="86">
        <v>0</v>
      </c>
      <c r="AI171" s="30" t="s">
        <v>29</v>
      </c>
      <c r="AJ171" s="31">
        <v>0</v>
      </c>
      <c r="AK171" s="190">
        <f>IF($E170&gt;0,ROUND((($D170/$E170)*AJ171),0),0)</f>
        <v>0</v>
      </c>
      <c r="AL171" s="86">
        <v>0</v>
      </c>
      <c r="AM171" s="86">
        <v>0</v>
      </c>
      <c r="AN171" s="86">
        <v>0</v>
      </c>
      <c r="AO171" s="86">
        <v>0</v>
      </c>
      <c r="AP171" s="86">
        <v>0</v>
      </c>
      <c r="AQ171" s="86">
        <v>0</v>
      </c>
      <c r="AR171" s="86">
        <v>0</v>
      </c>
      <c r="AS171" s="86">
        <v>0</v>
      </c>
      <c r="AT171" s="86">
        <v>0</v>
      </c>
      <c r="AU171" s="86">
        <v>0</v>
      </c>
      <c r="AV171" s="86">
        <v>0</v>
      </c>
      <c r="AW171" s="30" t="s">
        <v>29</v>
      </c>
      <c r="AX171" s="31">
        <v>0</v>
      </c>
      <c r="AY171" s="190">
        <f>IF($E170&gt;0,ROUND((($D170/$E170)*AX171),0),0)</f>
        <v>0</v>
      </c>
      <c r="AZ171" s="86">
        <v>0</v>
      </c>
      <c r="BA171" s="86">
        <v>0</v>
      </c>
      <c r="BB171" s="86">
        <v>0</v>
      </c>
      <c r="BC171" s="86">
        <v>0</v>
      </c>
      <c r="BD171" s="86">
        <v>0</v>
      </c>
      <c r="BE171" s="86">
        <v>0</v>
      </c>
      <c r="BF171" s="86">
        <v>0</v>
      </c>
      <c r="BG171" s="86">
        <v>0</v>
      </c>
      <c r="BH171" s="86">
        <v>0</v>
      </c>
      <c r="BI171" s="86">
        <v>0</v>
      </c>
      <c r="BJ171" s="86">
        <v>0</v>
      </c>
      <c r="BK171" s="30" t="s">
        <v>29</v>
      </c>
      <c r="BL171" s="31">
        <v>0</v>
      </c>
      <c r="BM171" s="190">
        <f>IF($E170&gt;0,ROUND((($D170/$E170)*BL171),0),0)</f>
        <v>0</v>
      </c>
      <c r="BN171" s="86">
        <v>0</v>
      </c>
      <c r="BO171" s="86">
        <v>0</v>
      </c>
      <c r="BP171" s="86">
        <v>0</v>
      </c>
      <c r="BQ171" s="86">
        <v>0</v>
      </c>
      <c r="BR171" s="86">
        <v>0</v>
      </c>
      <c r="BS171" s="86">
        <v>0</v>
      </c>
      <c r="BT171" s="86">
        <v>0</v>
      </c>
      <c r="BU171" s="86">
        <v>0</v>
      </c>
      <c r="BV171" s="86">
        <v>0</v>
      </c>
      <c r="BW171" s="86">
        <v>0</v>
      </c>
      <c r="BX171" s="86">
        <v>0</v>
      </c>
      <c r="BY171" s="99">
        <f>SUM(I171,W171,AK171,AY171,BM171)</f>
        <v>0</v>
      </c>
      <c r="BZ171" s="12"/>
      <c r="CA171" s="108">
        <f t="shared" si="147"/>
        <v>0</v>
      </c>
      <c r="CB171" s="99">
        <f t="shared" si="148"/>
        <v>0</v>
      </c>
      <c r="CC171" s="86"/>
      <c r="CD171" s="99">
        <f t="shared" si="149"/>
        <v>0</v>
      </c>
      <c r="CE171" s="99">
        <v>0</v>
      </c>
      <c r="CF171" s="99">
        <v>0</v>
      </c>
      <c r="CG171" s="99">
        <v>0</v>
      </c>
      <c r="CH171" s="99">
        <v>0</v>
      </c>
      <c r="CI171" s="99">
        <v>0</v>
      </c>
      <c r="CJ171" s="99">
        <v>0</v>
      </c>
      <c r="CK171" s="99">
        <v>0</v>
      </c>
      <c r="CL171" s="99">
        <v>0</v>
      </c>
      <c r="CM171" s="99">
        <v>0</v>
      </c>
      <c r="CN171" s="99">
        <v>0</v>
      </c>
      <c r="CO171" s="99">
        <v>0</v>
      </c>
      <c r="CP171" s="99">
        <v>0</v>
      </c>
      <c r="CQ171" s="99">
        <v>0</v>
      </c>
      <c r="CR171" s="99">
        <v>0</v>
      </c>
      <c r="CS171" s="99">
        <v>0</v>
      </c>
      <c r="CT171" s="99">
        <v>0</v>
      </c>
      <c r="CU171" s="99">
        <v>0</v>
      </c>
      <c r="CV171" s="99">
        <v>0</v>
      </c>
      <c r="CW171" s="99">
        <v>0</v>
      </c>
      <c r="CX171" s="99">
        <v>0</v>
      </c>
      <c r="CY171" s="99">
        <v>0</v>
      </c>
      <c r="CZ171" s="99">
        <v>0</v>
      </c>
      <c r="DA171" s="99">
        <v>0</v>
      </c>
      <c r="DB171" s="99">
        <v>0</v>
      </c>
      <c r="DC171" s="99">
        <v>0</v>
      </c>
      <c r="DD171" s="99">
        <v>0</v>
      </c>
      <c r="DE171" s="99">
        <v>0</v>
      </c>
      <c r="DF171" s="99">
        <v>0</v>
      </c>
      <c r="DG171" s="99">
        <v>0</v>
      </c>
    </row>
    <row r="172" spans="1:111" hidden="1" x14ac:dyDescent="0.25">
      <c r="A172" s="107"/>
      <c r="B172" s="87"/>
      <c r="C172" s="86"/>
      <c r="D172" s="86"/>
      <c r="E172" s="88"/>
      <c r="F172" s="53"/>
      <c r="G172" s="108"/>
      <c r="H172" s="85"/>
      <c r="I172" s="189"/>
      <c r="J172" s="52"/>
      <c r="K172" s="52"/>
      <c r="L172" s="52"/>
      <c r="M172" s="52"/>
      <c r="N172" s="52"/>
      <c r="O172" s="52"/>
      <c r="P172" s="52"/>
      <c r="Q172" s="52"/>
      <c r="R172" s="52"/>
      <c r="S172" s="52"/>
      <c r="T172" s="52"/>
      <c r="U172" s="108"/>
      <c r="V172" s="85"/>
      <c r="W172" s="189"/>
      <c r="X172" s="52"/>
      <c r="Y172" s="52"/>
      <c r="Z172" s="52"/>
      <c r="AA172" s="52"/>
      <c r="AB172" s="52"/>
      <c r="AC172" s="52"/>
      <c r="AD172" s="52"/>
      <c r="AE172" s="52"/>
      <c r="AF172" s="52"/>
      <c r="AG172" s="52"/>
      <c r="AH172" s="52"/>
      <c r="AI172" s="108"/>
      <c r="AJ172" s="85"/>
      <c r="AK172" s="189"/>
      <c r="AL172" s="52"/>
      <c r="AM172" s="52"/>
      <c r="AN172" s="52"/>
      <c r="AO172" s="52"/>
      <c r="AP172" s="52"/>
      <c r="AQ172" s="52"/>
      <c r="AR172" s="52"/>
      <c r="AS172" s="52"/>
      <c r="AT172" s="52"/>
      <c r="AU172" s="52"/>
      <c r="AV172" s="52"/>
      <c r="AW172" s="108"/>
      <c r="AX172" s="85"/>
      <c r="AY172" s="189"/>
      <c r="AZ172" s="52"/>
      <c r="BA172" s="52"/>
      <c r="BB172" s="52"/>
      <c r="BC172" s="52"/>
      <c r="BD172" s="52"/>
      <c r="BE172" s="52"/>
      <c r="BF172" s="52"/>
      <c r="BG172" s="52"/>
      <c r="BH172" s="52"/>
      <c r="BI172" s="52"/>
      <c r="BJ172" s="52"/>
      <c r="BK172" s="108"/>
      <c r="BL172" s="85"/>
      <c r="BM172" s="189"/>
      <c r="BN172" s="52"/>
      <c r="BO172" s="52"/>
      <c r="BP172" s="52"/>
      <c r="BQ172" s="52"/>
      <c r="BR172" s="52"/>
      <c r="BS172" s="52"/>
      <c r="BT172" s="52"/>
      <c r="BU172" s="52"/>
      <c r="BV172" s="52"/>
      <c r="BW172" s="52"/>
      <c r="BX172" s="52"/>
      <c r="BY172" s="99"/>
      <c r="BZ172" s="12"/>
      <c r="CA172" s="118"/>
      <c r="CB172" s="152"/>
      <c r="CC172" s="52"/>
      <c r="CD172" s="99"/>
      <c r="CE172" s="99"/>
      <c r="CF172" s="99"/>
      <c r="CG172" s="99"/>
      <c r="CH172" s="99"/>
      <c r="CI172" s="99"/>
      <c r="CJ172" s="99"/>
      <c r="CK172" s="99"/>
      <c r="CL172" s="99"/>
      <c r="CM172" s="99"/>
      <c r="CN172" s="99"/>
      <c r="CO172" s="99"/>
      <c r="CP172" s="99"/>
      <c r="CQ172" s="99"/>
      <c r="CR172" s="99"/>
      <c r="CS172" s="99"/>
      <c r="CT172" s="99"/>
      <c r="CU172" s="99"/>
      <c r="CV172" s="99"/>
      <c r="CW172" s="99"/>
      <c r="CX172" s="99"/>
      <c r="CY172" s="99"/>
      <c r="CZ172" s="99"/>
      <c r="DA172" s="99"/>
      <c r="DB172" s="99"/>
      <c r="DC172" s="99"/>
      <c r="DD172" s="99"/>
      <c r="DE172" s="99"/>
      <c r="DF172" s="99"/>
      <c r="DG172" s="99"/>
    </row>
    <row r="173" spans="1:111" hidden="1" x14ac:dyDescent="0.25">
      <c r="A173" s="257" t="s">
        <v>59</v>
      </c>
      <c r="B173" s="258"/>
      <c r="C173" s="40"/>
      <c r="D173" s="86">
        <v>0</v>
      </c>
      <c r="E173" s="88"/>
      <c r="F173" s="41"/>
      <c r="G173" s="30" t="s">
        <v>28</v>
      </c>
      <c r="H173" s="31">
        <v>0</v>
      </c>
      <c r="I173" s="190">
        <f>IF($E173&gt;0,ROUND(((($D173/$E173)*H173)),0),0)</f>
        <v>0</v>
      </c>
      <c r="J173" s="86">
        <v>0</v>
      </c>
      <c r="K173" s="86">
        <v>0</v>
      </c>
      <c r="L173" s="86">
        <v>0</v>
      </c>
      <c r="M173" s="86">
        <v>0</v>
      </c>
      <c r="N173" s="86">
        <v>0</v>
      </c>
      <c r="O173" s="86">
        <v>0</v>
      </c>
      <c r="P173" s="86">
        <v>0</v>
      </c>
      <c r="Q173" s="86">
        <v>0</v>
      </c>
      <c r="R173" s="86">
        <v>0</v>
      </c>
      <c r="S173" s="86">
        <v>0</v>
      </c>
      <c r="T173" s="86">
        <v>0</v>
      </c>
      <c r="U173" s="30" t="s">
        <v>28</v>
      </c>
      <c r="V173" s="31">
        <v>0</v>
      </c>
      <c r="W173" s="190">
        <f>IF($E173&gt;0,ROUND(((($D173/$E173)*V173)*((1+$B$9)^(RIGHT(W$11,2)-1))),0),0)</f>
        <v>0</v>
      </c>
      <c r="X173" s="86">
        <v>0</v>
      </c>
      <c r="Y173" s="86">
        <v>0</v>
      </c>
      <c r="Z173" s="86">
        <v>0</v>
      </c>
      <c r="AA173" s="86">
        <v>0</v>
      </c>
      <c r="AB173" s="86">
        <v>0</v>
      </c>
      <c r="AC173" s="86">
        <v>0</v>
      </c>
      <c r="AD173" s="86">
        <v>0</v>
      </c>
      <c r="AE173" s="86">
        <v>0</v>
      </c>
      <c r="AF173" s="86">
        <v>0</v>
      </c>
      <c r="AG173" s="86">
        <v>0</v>
      </c>
      <c r="AH173" s="86">
        <v>0</v>
      </c>
      <c r="AI173" s="30" t="s">
        <v>28</v>
      </c>
      <c r="AJ173" s="31">
        <v>0</v>
      </c>
      <c r="AK173" s="190">
        <f>IF($E173&gt;0,ROUND(((($D173/$E173)*AJ173)*((1+$B$9)^(RIGHT(AK$11,2)-1))),0),0)</f>
        <v>0</v>
      </c>
      <c r="AL173" s="86">
        <v>0</v>
      </c>
      <c r="AM173" s="86">
        <v>0</v>
      </c>
      <c r="AN173" s="86">
        <v>0</v>
      </c>
      <c r="AO173" s="86">
        <v>0</v>
      </c>
      <c r="AP173" s="86">
        <v>0</v>
      </c>
      <c r="AQ173" s="86">
        <v>0</v>
      </c>
      <c r="AR173" s="86">
        <v>0</v>
      </c>
      <c r="AS173" s="86">
        <v>0</v>
      </c>
      <c r="AT173" s="86">
        <v>0</v>
      </c>
      <c r="AU173" s="86">
        <v>0</v>
      </c>
      <c r="AV173" s="86">
        <v>0</v>
      </c>
      <c r="AW173" s="30" t="s">
        <v>28</v>
      </c>
      <c r="AX173" s="31">
        <v>0</v>
      </c>
      <c r="AY173" s="190">
        <f>IF($E173&gt;0,ROUND(((($D173/$E173)*AX173)*((1+$B$9)^(RIGHT(AY$11,2)-1))),0),0)</f>
        <v>0</v>
      </c>
      <c r="AZ173" s="86">
        <v>0</v>
      </c>
      <c r="BA173" s="86">
        <v>0</v>
      </c>
      <c r="BB173" s="86">
        <v>0</v>
      </c>
      <c r="BC173" s="86">
        <v>0</v>
      </c>
      <c r="BD173" s="86">
        <v>0</v>
      </c>
      <c r="BE173" s="86">
        <v>0</v>
      </c>
      <c r="BF173" s="86">
        <v>0</v>
      </c>
      <c r="BG173" s="86">
        <v>0</v>
      </c>
      <c r="BH173" s="86">
        <v>0</v>
      </c>
      <c r="BI173" s="86">
        <v>0</v>
      </c>
      <c r="BJ173" s="86">
        <v>0</v>
      </c>
      <c r="BK173" s="30" t="s">
        <v>28</v>
      </c>
      <c r="BL173" s="31">
        <v>0</v>
      </c>
      <c r="BM173" s="190">
        <f>IF($E173&gt;0,ROUND(((($D173/$E173)*BL173)*((1+$B$9)^(RIGHT(BM$11,2)-1))),0),0)</f>
        <v>0</v>
      </c>
      <c r="BN173" s="86">
        <v>0</v>
      </c>
      <c r="BO173" s="86">
        <v>0</v>
      </c>
      <c r="BP173" s="86">
        <v>0</v>
      </c>
      <c r="BQ173" s="86">
        <v>0</v>
      </c>
      <c r="BR173" s="86">
        <v>0</v>
      </c>
      <c r="BS173" s="86">
        <v>0</v>
      </c>
      <c r="BT173" s="86">
        <v>0</v>
      </c>
      <c r="BU173" s="86">
        <v>0</v>
      </c>
      <c r="BV173" s="86">
        <v>0</v>
      </c>
      <c r="BW173" s="86">
        <v>0</v>
      </c>
      <c r="BX173" s="86">
        <v>0</v>
      </c>
      <c r="BY173" s="99">
        <f>SUM(I173,W173,AK173,AY173,BM173)</f>
        <v>0</v>
      </c>
      <c r="BZ173" s="12"/>
      <c r="CA173" s="108">
        <f t="shared" ref="CA173:CA174" si="150">SUM(J173,X173,AL173,AZ173,BN173)</f>
        <v>0</v>
      </c>
      <c r="CB173" s="99">
        <f t="shared" ref="CB173:CB174" si="151">SUM(K173:T173,Y173:AH173,AM173:AV173,BA173:BJ173,BO173:BX173)</f>
        <v>0</v>
      </c>
      <c r="CC173" s="86"/>
      <c r="CD173" s="99">
        <f t="shared" ref="CD173:CD174" si="152">BY173-SUM(CE173:DG173)</f>
        <v>0</v>
      </c>
      <c r="CE173" s="99">
        <v>0</v>
      </c>
      <c r="CF173" s="99">
        <v>0</v>
      </c>
      <c r="CG173" s="99">
        <v>0</v>
      </c>
      <c r="CH173" s="99">
        <v>0</v>
      </c>
      <c r="CI173" s="99">
        <v>0</v>
      </c>
      <c r="CJ173" s="99">
        <v>0</v>
      </c>
      <c r="CK173" s="99">
        <v>0</v>
      </c>
      <c r="CL173" s="99">
        <v>0</v>
      </c>
      <c r="CM173" s="99">
        <v>0</v>
      </c>
      <c r="CN173" s="99">
        <v>0</v>
      </c>
      <c r="CO173" s="99">
        <v>0</v>
      </c>
      <c r="CP173" s="99">
        <v>0</v>
      </c>
      <c r="CQ173" s="99">
        <v>0</v>
      </c>
      <c r="CR173" s="99">
        <v>0</v>
      </c>
      <c r="CS173" s="99">
        <v>0</v>
      </c>
      <c r="CT173" s="99">
        <v>0</v>
      </c>
      <c r="CU173" s="99">
        <v>0</v>
      </c>
      <c r="CV173" s="99">
        <v>0</v>
      </c>
      <c r="CW173" s="99">
        <v>0</v>
      </c>
      <c r="CX173" s="99">
        <v>0</v>
      </c>
      <c r="CY173" s="99">
        <v>0</v>
      </c>
      <c r="CZ173" s="99">
        <v>0</v>
      </c>
      <c r="DA173" s="99">
        <v>0</v>
      </c>
      <c r="DB173" s="99">
        <v>0</v>
      </c>
      <c r="DC173" s="99">
        <v>0</v>
      </c>
      <c r="DD173" s="99">
        <v>0</v>
      </c>
      <c r="DE173" s="99">
        <v>0</v>
      </c>
      <c r="DF173" s="99">
        <v>0</v>
      </c>
      <c r="DG173" s="99">
        <v>0</v>
      </c>
    </row>
    <row r="174" spans="1:111" hidden="1" x14ac:dyDescent="0.25">
      <c r="A174" s="107"/>
      <c r="B174" s="87"/>
      <c r="C174" s="86"/>
      <c r="D174" s="86"/>
      <c r="E174" s="88"/>
      <c r="F174" s="41"/>
      <c r="G174" s="30" t="s">
        <v>29</v>
      </c>
      <c r="H174" s="31">
        <v>0</v>
      </c>
      <c r="I174" s="190">
        <f>IF($E173&gt;0,ROUND((($D173/$E173)*H174),0),0)</f>
        <v>0</v>
      </c>
      <c r="J174" s="86">
        <v>0</v>
      </c>
      <c r="K174" s="86">
        <v>0</v>
      </c>
      <c r="L174" s="86">
        <v>0</v>
      </c>
      <c r="M174" s="86">
        <v>0</v>
      </c>
      <c r="N174" s="86">
        <v>0</v>
      </c>
      <c r="O174" s="86">
        <v>0</v>
      </c>
      <c r="P174" s="86">
        <v>0</v>
      </c>
      <c r="Q174" s="86">
        <v>0</v>
      </c>
      <c r="R174" s="86">
        <v>0</v>
      </c>
      <c r="S174" s="86">
        <v>0</v>
      </c>
      <c r="T174" s="86">
        <v>0</v>
      </c>
      <c r="U174" s="30" t="s">
        <v>29</v>
      </c>
      <c r="V174" s="31">
        <v>0</v>
      </c>
      <c r="W174" s="190">
        <f>IF($E173&gt;0,ROUND((($D173/$E173)*V174),0),0)</f>
        <v>0</v>
      </c>
      <c r="X174" s="86">
        <v>0</v>
      </c>
      <c r="Y174" s="86">
        <v>0</v>
      </c>
      <c r="Z174" s="86">
        <v>0</v>
      </c>
      <c r="AA174" s="86">
        <v>0</v>
      </c>
      <c r="AB174" s="86">
        <v>0</v>
      </c>
      <c r="AC174" s="86">
        <v>0</v>
      </c>
      <c r="AD174" s="86">
        <v>0</v>
      </c>
      <c r="AE174" s="86">
        <v>0</v>
      </c>
      <c r="AF174" s="86">
        <v>0</v>
      </c>
      <c r="AG174" s="86">
        <v>0</v>
      </c>
      <c r="AH174" s="86">
        <v>0</v>
      </c>
      <c r="AI174" s="30" t="s">
        <v>29</v>
      </c>
      <c r="AJ174" s="31">
        <v>0</v>
      </c>
      <c r="AK174" s="190">
        <f>IF($E173&gt;0,ROUND((($D173/$E173)*AJ174),0),0)</f>
        <v>0</v>
      </c>
      <c r="AL174" s="86">
        <v>0</v>
      </c>
      <c r="AM174" s="86">
        <v>0</v>
      </c>
      <c r="AN174" s="86">
        <v>0</v>
      </c>
      <c r="AO174" s="86">
        <v>0</v>
      </c>
      <c r="AP174" s="86">
        <v>0</v>
      </c>
      <c r="AQ174" s="86">
        <v>0</v>
      </c>
      <c r="AR174" s="86">
        <v>0</v>
      </c>
      <c r="AS174" s="86">
        <v>0</v>
      </c>
      <c r="AT174" s="86">
        <v>0</v>
      </c>
      <c r="AU174" s="86">
        <v>0</v>
      </c>
      <c r="AV174" s="86">
        <v>0</v>
      </c>
      <c r="AW174" s="30" t="s">
        <v>29</v>
      </c>
      <c r="AX174" s="31">
        <v>0</v>
      </c>
      <c r="AY174" s="190">
        <f>IF($E173&gt;0,ROUND((($D173/$E173)*AX174),0),0)</f>
        <v>0</v>
      </c>
      <c r="AZ174" s="86">
        <v>0</v>
      </c>
      <c r="BA174" s="86">
        <v>0</v>
      </c>
      <c r="BB174" s="86">
        <v>0</v>
      </c>
      <c r="BC174" s="86">
        <v>0</v>
      </c>
      <c r="BD174" s="86">
        <v>0</v>
      </c>
      <c r="BE174" s="86">
        <v>0</v>
      </c>
      <c r="BF174" s="86">
        <v>0</v>
      </c>
      <c r="BG174" s="86">
        <v>0</v>
      </c>
      <c r="BH174" s="86">
        <v>0</v>
      </c>
      <c r="BI174" s="86">
        <v>0</v>
      </c>
      <c r="BJ174" s="86">
        <v>0</v>
      </c>
      <c r="BK174" s="30" t="s">
        <v>29</v>
      </c>
      <c r="BL174" s="31">
        <v>0</v>
      </c>
      <c r="BM174" s="190">
        <f>IF($E173&gt;0,ROUND((($D173/$E173)*BL174),0),0)</f>
        <v>0</v>
      </c>
      <c r="BN174" s="86">
        <v>0</v>
      </c>
      <c r="BO174" s="86">
        <v>0</v>
      </c>
      <c r="BP174" s="86">
        <v>0</v>
      </c>
      <c r="BQ174" s="86">
        <v>0</v>
      </c>
      <c r="BR174" s="86">
        <v>0</v>
      </c>
      <c r="BS174" s="86">
        <v>0</v>
      </c>
      <c r="BT174" s="86">
        <v>0</v>
      </c>
      <c r="BU174" s="86">
        <v>0</v>
      </c>
      <c r="BV174" s="86">
        <v>0</v>
      </c>
      <c r="BW174" s="86">
        <v>0</v>
      </c>
      <c r="BX174" s="86">
        <v>0</v>
      </c>
      <c r="BY174" s="99">
        <f>SUM(I174,W174,AK174,AY174,BM174)</f>
        <v>0</v>
      </c>
      <c r="BZ174" s="12"/>
      <c r="CA174" s="108">
        <f t="shared" si="150"/>
        <v>0</v>
      </c>
      <c r="CB174" s="99">
        <f t="shared" si="151"/>
        <v>0</v>
      </c>
      <c r="CC174" s="86"/>
      <c r="CD174" s="99">
        <f t="shared" si="152"/>
        <v>0</v>
      </c>
      <c r="CE174" s="99">
        <v>0</v>
      </c>
      <c r="CF174" s="99">
        <v>0</v>
      </c>
      <c r="CG174" s="99">
        <v>0</v>
      </c>
      <c r="CH174" s="99">
        <v>0</v>
      </c>
      <c r="CI174" s="99">
        <v>0</v>
      </c>
      <c r="CJ174" s="99">
        <v>0</v>
      </c>
      <c r="CK174" s="99">
        <v>0</v>
      </c>
      <c r="CL174" s="99">
        <v>0</v>
      </c>
      <c r="CM174" s="99">
        <v>0</v>
      </c>
      <c r="CN174" s="99">
        <v>0</v>
      </c>
      <c r="CO174" s="99">
        <v>0</v>
      </c>
      <c r="CP174" s="99">
        <v>0</v>
      </c>
      <c r="CQ174" s="99">
        <v>0</v>
      </c>
      <c r="CR174" s="99">
        <v>0</v>
      </c>
      <c r="CS174" s="99">
        <v>0</v>
      </c>
      <c r="CT174" s="99">
        <v>0</v>
      </c>
      <c r="CU174" s="99">
        <v>0</v>
      </c>
      <c r="CV174" s="99">
        <v>0</v>
      </c>
      <c r="CW174" s="99">
        <v>0</v>
      </c>
      <c r="CX174" s="99">
        <v>0</v>
      </c>
      <c r="CY174" s="99">
        <v>0</v>
      </c>
      <c r="CZ174" s="99">
        <v>0</v>
      </c>
      <c r="DA174" s="99">
        <v>0</v>
      </c>
      <c r="DB174" s="99">
        <v>0</v>
      </c>
      <c r="DC174" s="99">
        <v>0</v>
      </c>
      <c r="DD174" s="99">
        <v>0</v>
      </c>
      <c r="DE174" s="99">
        <v>0</v>
      </c>
      <c r="DF174" s="99">
        <v>0</v>
      </c>
      <c r="DG174" s="99">
        <v>0</v>
      </c>
    </row>
    <row r="175" spans="1:111" hidden="1" x14ac:dyDescent="0.25">
      <c r="A175" s="107"/>
      <c r="B175" s="87"/>
      <c r="C175" s="86"/>
      <c r="D175" s="86"/>
      <c r="E175" s="88"/>
      <c r="F175" s="53"/>
      <c r="G175" s="108"/>
      <c r="H175" s="85"/>
      <c r="I175" s="189"/>
      <c r="J175" s="52"/>
      <c r="K175" s="52"/>
      <c r="L175" s="52"/>
      <c r="M175" s="52"/>
      <c r="N175" s="52"/>
      <c r="O175" s="52"/>
      <c r="P175" s="52"/>
      <c r="Q175" s="52"/>
      <c r="R175" s="52"/>
      <c r="S175" s="52"/>
      <c r="T175" s="52"/>
      <c r="U175" s="108"/>
      <c r="V175" s="85"/>
      <c r="W175" s="189"/>
      <c r="X175" s="52"/>
      <c r="Y175" s="52"/>
      <c r="Z175" s="52"/>
      <c r="AA175" s="52"/>
      <c r="AB175" s="52"/>
      <c r="AC175" s="52"/>
      <c r="AD175" s="52"/>
      <c r="AE175" s="52"/>
      <c r="AF175" s="52"/>
      <c r="AG175" s="52"/>
      <c r="AH175" s="52"/>
      <c r="AI175" s="108"/>
      <c r="AJ175" s="85"/>
      <c r="AK175" s="189"/>
      <c r="AL175" s="52"/>
      <c r="AM175" s="52"/>
      <c r="AN175" s="52"/>
      <c r="AO175" s="52"/>
      <c r="AP175" s="52"/>
      <c r="AQ175" s="52"/>
      <c r="AR175" s="52"/>
      <c r="AS175" s="52"/>
      <c r="AT175" s="52"/>
      <c r="AU175" s="52"/>
      <c r="AV175" s="52"/>
      <c r="AW175" s="108"/>
      <c r="AX175" s="85"/>
      <c r="AY175" s="189"/>
      <c r="AZ175" s="52"/>
      <c r="BA175" s="52"/>
      <c r="BB175" s="52"/>
      <c r="BC175" s="52"/>
      <c r="BD175" s="52"/>
      <c r="BE175" s="52"/>
      <c r="BF175" s="52"/>
      <c r="BG175" s="52"/>
      <c r="BH175" s="52"/>
      <c r="BI175" s="52"/>
      <c r="BJ175" s="52"/>
      <c r="BK175" s="108"/>
      <c r="BL175" s="85"/>
      <c r="BM175" s="189"/>
      <c r="BN175" s="52"/>
      <c r="BO175" s="52"/>
      <c r="BP175" s="52"/>
      <c r="BQ175" s="52"/>
      <c r="BR175" s="52"/>
      <c r="BS175" s="52"/>
      <c r="BT175" s="52"/>
      <c r="BU175" s="52"/>
      <c r="BV175" s="52"/>
      <c r="BW175" s="52"/>
      <c r="BX175" s="52"/>
      <c r="BY175" s="99"/>
      <c r="BZ175" s="12"/>
      <c r="CA175" s="118"/>
      <c r="CB175" s="152"/>
      <c r="CC175" s="52"/>
      <c r="CD175" s="99"/>
      <c r="CE175" s="99"/>
      <c r="CF175" s="99"/>
      <c r="CG175" s="99"/>
      <c r="CH175" s="99"/>
      <c r="CI175" s="99"/>
      <c r="CJ175" s="99"/>
      <c r="CK175" s="99"/>
      <c r="CL175" s="99"/>
      <c r="CM175" s="99"/>
      <c r="CN175" s="99"/>
      <c r="CO175" s="99"/>
      <c r="CP175" s="99"/>
      <c r="CQ175" s="99"/>
      <c r="CR175" s="99"/>
      <c r="CS175" s="99"/>
      <c r="CT175" s="99"/>
      <c r="CU175" s="99"/>
      <c r="CV175" s="99"/>
      <c r="CW175" s="99"/>
      <c r="CX175" s="99"/>
      <c r="CY175" s="99"/>
      <c r="CZ175" s="99"/>
      <c r="DA175" s="99"/>
      <c r="DB175" s="99"/>
      <c r="DC175" s="99"/>
      <c r="DD175" s="99"/>
      <c r="DE175" s="99"/>
      <c r="DF175" s="99"/>
      <c r="DG175" s="99"/>
    </row>
    <row r="176" spans="1:111" hidden="1" x14ac:dyDescent="0.25">
      <c r="A176" s="257" t="s">
        <v>59</v>
      </c>
      <c r="B176" s="258"/>
      <c r="C176" s="40"/>
      <c r="D176" s="86">
        <v>0</v>
      </c>
      <c r="E176" s="88"/>
      <c r="F176" s="41"/>
      <c r="G176" s="30" t="s">
        <v>28</v>
      </c>
      <c r="H176" s="31">
        <v>0</v>
      </c>
      <c r="I176" s="190">
        <f>IF($E176&gt;0,ROUND(((($D176/$E176)*H176)),0),0)</f>
        <v>0</v>
      </c>
      <c r="J176" s="86">
        <v>0</v>
      </c>
      <c r="K176" s="86">
        <v>0</v>
      </c>
      <c r="L176" s="86">
        <v>0</v>
      </c>
      <c r="M176" s="86">
        <v>0</v>
      </c>
      <c r="N176" s="86">
        <v>0</v>
      </c>
      <c r="O176" s="86">
        <v>0</v>
      </c>
      <c r="P176" s="86">
        <v>0</v>
      </c>
      <c r="Q176" s="86">
        <v>0</v>
      </c>
      <c r="R176" s="86">
        <v>0</v>
      </c>
      <c r="S176" s="86">
        <v>0</v>
      </c>
      <c r="T176" s="86">
        <v>0</v>
      </c>
      <c r="U176" s="30" t="s">
        <v>28</v>
      </c>
      <c r="V176" s="31">
        <v>0</v>
      </c>
      <c r="W176" s="190">
        <f>IF($E176&gt;0,ROUND(((($D176/$E176)*V176)*((1+$B$9)^(RIGHT(W$11,2)-1))),0),0)</f>
        <v>0</v>
      </c>
      <c r="X176" s="86">
        <v>0</v>
      </c>
      <c r="Y176" s="86">
        <v>0</v>
      </c>
      <c r="Z176" s="86">
        <v>0</v>
      </c>
      <c r="AA176" s="86">
        <v>0</v>
      </c>
      <c r="AB176" s="86">
        <v>0</v>
      </c>
      <c r="AC176" s="86">
        <v>0</v>
      </c>
      <c r="AD176" s="86">
        <v>0</v>
      </c>
      <c r="AE176" s="86">
        <v>0</v>
      </c>
      <c r="AF176" s="86">
        <v>0</v>
      </c>
      <c r="AG176" s="86">
        <v>0</v>
      </c>
      <c r="AH176" s="86">
        <v>0</v>
      </c>
      <c r="AI176" s="30" t="s">
        <v>28</v>
      </c>
      <c r="AJ176" s="31">
        <v>0</v>
      </c>
      <c r="AK176" s="190">
        <f>IF($E176&gt;0,ROUND(((($D176/$E176)*AJ176)*((1+$B$9)^(RIGHT(AK$11,2)-1))),0),0)</f>
        <v>0</v>
      </c>
      <c r="AL176" s="86">
        <v>0</v>
      </c>
      <c r="AM176" s="86">
        <v>0</v>
      </c>
      <c r="AN176" s="86">
        <v>0</v>
      </c>
      <c r="AO176" s="86">
        <v>0</v>
      </c>
      <c r="AP176" s="86">
        <v>0</v>
      </c>
      <c r="AQ176" s="86">
        <v>0</v>
      </c>
      <c r="AR176" s="86">
        <v>0</v>
      </c>
      <c r="AS176" s="86">
        <v>0</v>
      </c>
      <c r="AT176" s="86">
        <v>0</v>
      </c>
      <c r="AU176" s="86">
        <v>0</v>
      </c>
      <c r="AV176" s="86">
        <v>0</v>
      </c>
      <c r="AW176" s="30" t="s">
        <v>28</v>
      </c>
      <c r="AX176" s="31">
        <v>0</v>
      </c>
      <c r="AY176" s="190">
        <f>IF($E176&gt;0,ROUND(((($D176/$E176)*AX176)*((1+$B$9)^(RIGHT(AY$11,2)-1))),0),0)</f>
        <v>0</v>
      </c>
      <c r="AZ176" s="86">
        <v>0</v>
      </c>
      <c r="BA176" s="86">
        <v>0</v>
      </c>
      <c r="BB176" s="86">
        <v>0</v>
      </c>
      <c r="BC176" s="86">
        <v>0</v>
      </c>
      <c r="BD176" s="86">
        <v>0</v>
      </c>
      <c r="BE176" s="86">
        <v>0</v>
      </c>
      <c r="BF176" s="86">
        <v>0</v>
      </c>
      <c r="BG176" s="86">
        <v>0</v>
      </c>
      <c r="BH176" s="86">
        <v>0</v>
      </c>
      <c r="BI176" s="86">
        <v>0</v>
      </c>
      <c r="BJ176" s="86">
        <v>0</v>
      </c>
      <c r="BK176" s="30" t="s">
        <v>28</v>
      </c>
      <c r="BL176" s="31">
        <v>0</v>
      </c>
      <c r="BM176" s="190">
        <f>IF($E176&gt;0,ROUND(((($D176/$E176)*BL176)*((1+$B$9)^(RIGHT(BM$11,2)-1))),0),0)</f>
        <v>0</v>
      </c>
      <c r="BN176" s="86">
        <v>0</v>
      </c>
      <c r="BO176" s="86">
        <v>0</v>
      </c>
      <c r="BP176" s="86">
        <v>0</v>
      </c>
      <c r="BQ176" s="86">
        <v>0</v>
      </c>
      <c r="BR176" s="86">
        <v>0</v>
      </c>
      <c r="BS176" s="86">
        <v>0</v>
      </c>
      <c r="BT176" s="86">
        <v>0</v>
      </c>
      <c r="BU176" s="86">
        <v>0</v>
      </c>
      <c r="BV176" s="86">
        <v>0</v>
      </c>
      <c r="BW176" s="86">
        <v>0</v>
      </c>
      <c r="BX176" s="86">
        <v>0</v>
      </c>
      <c r="BY176" s="99">
        <f>SUM(I176,W176,AK176,AY176,BM176)</f>
        <v>0</v>
      </c>
      <c r="BZ176" s="12"/>
      <c r="CA176" s="108">
        <f t="shared" ref="CA176:CA177" si="153">SUM(J176,X176,AL176,AZ176,BN176)</f>
        <v>0</v>
      </c>
      <c r="CB176" s="99">
        <f t="shared" ref="CB176:CB177" si="154">SUM(K176:T176,Y176:AH176,AM176:AV176,BA176:BJ176,BO176:BX176)</f>
        <v>0</v>
      </c>
      <c r="CC176" s="86"/>
      <c r="CD176" s="99">
        <f t="shared" ref="CD176:CD177" si="155">BY176-SUM(CE176:DG176)</f>
        <v>0</v>
      </c>
      <c r="CE176" s="99">
        <v>0</v>
      </c>
      <c r="CF176" s="99">
        <v>0</v>
      </c>
      <c r="CG176" s="99">
        <v>0</v>
      </c>
      <c r="CH176" s="99">
        <v>0</v>
      </c>
      <c r="CI176" s="99">
        <v>0</v>
      </c>
      <c r="CJ176" s="99">
        <v>0</v>
      </c>
      <c r="CK176" s="99">
        <v>0</v>
      </c>
      <c r="CL176" s="99">
        <v>0</v>
      </c>
      <c r="CM176" s="99">
        <v>0</v>
      </c>
      <c r="CN176" s="99">
        <v>0</v>
      </c>
      <c r="CO176" s="99">
        <v>0</v>
      </c>
      <c r="CP176" s="99">
        <v>0</v>
      </c>
      <c r="CQ176" s="99">
        <v>0</v>
      </c>
      <c r="CR176" s="99">
        <v>0</v>
      </c>
      <c r="CS176" s="99">
        <v>0</v>
      </c>
      <c r="CT176" s="99">
        <v>0</v>
      </c>
      <c r="CU176" s="99">
        <v>0</v>
      </c>
      <c r="CV176" s="99">
        <v>0</v>
      </c>
      <c r="CW176" s="99">
        <v>0</v>
      </c>
      <c r="CX176" s="99">
        <v>0</v>
      </c>
      <c r="CY176" s="99">
        <v>0</v>
      </c>
      <c r="CZ176" s="99">
        <v>0</v>
      </c>
      <c r="DA176" s="99">
        <v>0</v>
      </c>
      <c r="DB176" s="99">
        <v>0</v>
      </c>
      <c r="DC176" s="99">
        <v>0</v>
      </c>
      <c r="DD176" s="99">
        <v>0</v>
      </c>
      <c r="DE176" s="99">
        <v>0</v>
      </c>
      <c r="DF176" s="99">
        <v>0</v>
      </c>
      <c r="DG176" s="99">
        <v>0</v>
      </c>
    </row>
    <row r="177" spans="1:112" hidden="1" x14ac:dyDescent="0.25">
      <c r="A177" s="107"/>
      <c r="B177" s="87"/>
      <c r="C177" s="86"/>
      <c r="D177" s="86"/>
      <c r="E177" s="88"/>
      <c r="F177" s="41"/>
      <c r="G177" s="30" t="s">
        <v>29</v>
      </c>
      <c r="H177" s="31">
        <v>0</v>
      </c>
      <c r="I177" s="190">
        <f>IF($E176&gt;0,ROUND((($D176/$E176)*H177),0),0)</f>
        <v>0</v>
      </c>
      <c r="J177" s="86">
        <v>0</v>
      </c>
      <c r="K177" s="86">
        <v>0</v>
      </c>
      <c r="L177" s="86">
        <v>0</v>
      </c>
      <c r="M177" s="86">
        <v>0</v>
      </c>
      <c r="N177" s="86">
        <v>0</v>
      </c>
      <c r="O177" s="86">
        <v>0</v>
      </c>
      <c r="P177" s="86">
        <v>0</v>
      </c>
      <c r="Q177" s="86">
        <v>0</v>
      </c>
      <c r="R177" s="86">
        <v>0</v>
      </c>
      <c r="S177" s="86">
        <v>0</v>
      </c>
      <c r="T177" s="86">
        <v>0</v>
      </c>
      <c r="U177" s="30" t="s">
        <v>29</v>
      </c>
      <c r="V177" s="31">
        <v>0</v>
      </c>
      <c r="W177" s="190">
        <f>IF($E176&gt;0,ROUND((($D176/$E176)*V177),0),0)</f>
        <v>0</v>
      </c>
      <c r="X177" s="86">
        <v>0</v>
      </c>
      <c r="Y177" s="86">
        <v>0</v>
      </c>
      <c r="Z177" s="86">
        <v>0</v>
      </c>
      <c r="AA177" s="86">
        <v>0</v>
      </c>
      <c r="AB177" s="86">
        <v>0</v>
      </c>
      <c r="AC177" s="86">
        <v>0</v>
      </c>
      <c r="AD177" s="86">
        <v>0</v>
      </c>
      <c r="AE177" s="86">
        <v>0</v>
      </c>
      <c r="AF177" s="86">
        <v>0</v>
      </c>
      <c r="AG177" s="86">
        <v>0</v>
      </c>
      <c r="AH177" s="86">
        <v>0</v>
      </c>
      <c r="AI177" s="30" t="s">
        <v>29</v>
      </c>
      <c r="AJ177" s="31">
        <v>0</v>
      </c>
      <c r="AK177" s="190">
        <f>IF($E176&gt;0,ROUND((($D176/$E176)*AJ177),0),0)</f>
        <v>0</v>
      </c>
      <c r="AL177" s="86">
        <v>0</v>
      </c>
      <c r="AM177" s="86">
        <v>0</v>
      </c>
      <c r="AN177" s="86">
        <v>0</v>
      </c>
      <c r="AO177" s="86">
        <v>0</v>
      </c>
      <c r="AP177" s="86">
        <v>0</v>
      </c>
      <c r="AQ177" s="86">
        <v>0</v>
      </c>
      <c r="AR177" s="86">
        <v>0</v>
      </c>
      <c r="AS177" s="86">
        <v>0</v>
      </c>
      <c r="AT177" s="86">
        <v>0</v>
      </c>
      <c r="AU177" s="86">
        <v>0</v>
      </c>
      <c r="AV177" s="86">
        <v>0</v>
      </c>
      <c r="AW177" s="30" t="s">
        <v>29</v>
      </c>
      <c r="AX177" s="31">
        <v>0</v>
      </c>
      <c r="AY177" s="190">
        <f>IF($E176&gt;0,ROUND((($D176/$E176)*AX177),0),0)</f>
        <v>0</v>
      </c>
      <c r="AZ177" s="86">
        <v>0</v>
      </c>
      <c r="BA177" s="86">
        <v>0</v>
      </c>
      <c r="BB177" s="86">
        <v>0</v>
      </c>
      <c r="BC177" s="86">
        <v>0</v>
      </c>
      <c r="BD177" s="86">
        <v>0</v>
      </c>
      <c r="BE177" s="86">
        <v>0</v>
      </c>
      <c r="BF177" s="86">
        <v>0</v>
      </c>
      <c r="BG177" s="86">
        <v>0</v>
      </c>
      <c r="BH177" s="86">
        <v>0</v>
      </c>
      <c r="BI177" s="86">
        <v>0</v>
      </c>
      <c r="BJ177" s="86">
        <v>0</v>
      </c>
      <c r="BK177" s="30" t="s">
        <v>29</v>
      </c>
      <c r="BL177" s="31">
        <v>0</v>
      </c>
      <c r="BM177" s="190">
        <f>IF($E176&gt;0,ROUND((($D176/$E176)*BL177),0),0)</f>
        <v>0</v>
      </c>
      <c r="BN177" s="86">
        <v>0</v>
      </c>
      <c r="BO177" s="86">
        <v>0</v>
      </c>
      <c r="BP177" s="86">
        <v>0</v>
      </c>
      <c r="BQ177" s="86">
        <v>0</v>
      </c>
      <c r="BR177" s="86">
        <v>0</v>
      </c>
      <c r="BS177" s="86">
        <v>0</v>
      </c>
      <c r="BT177" s="86">
        <v>0</v>
      </c>
      <c r="BU177" s="86">
        <v>0</v>
      </c>
      <c r="BV177" s="86">
        <v>0</v>
      </c>
      <c r="BW177" s="86">
        <v>0</v>
      </c>
      <c r="BX177" s="86">
        <v>0</v>
      </c>
      <c r="BY177" s="99">
        <f>SUM(I177,W177,AK177,AY177,BM177)</f>
        <v>0</v>
      </c>
      <c r="BZ177" s="12"/>
      <c r="CA177" s="108">
        <f t="shared" si="153"/>
        <v>0</v>
      </c>
      <c r="CB177" s="99">
        <f t="shared" si="154"/>
        <v>0</v>
      </c>
      <c r="CC177" s="86"/>
      <c r="CD177" s="99">
        <f t="shared" si="155"/>
        <v>0</v>
      </c>
      <c r="CE177" s="99">
        <v>0</v>
      </c>
      <c r="CF177" s="99">
        <v>0</v>
      </c>
      <c r="CG177" s="99">
        <v>0</v>
      </c>
      <c r="CH177" s="99">
        <v>0</v>
      </c>
      <c r="CI177" s="99">
        <v>0</v>
      </c>
      <c r="CJ177" s="99">
        <v>0</v>
      </c>
      <c r="CK177" s="99">
        <v>0</v>
      </c>
      <c r="CL177" s="99">
        <v>0</v>
      </c>
      <c r="CM177" s="99">
        <v>0</v>
      </c>
      <c r="CN177" s="99">
        <v>0</v>
      </c>
      <c r="CO177" s="99">
        <v>0</v>
      </c>
      <c r="CP177" s="99">
        <v>0</v>
      </c>
      <c r="CQ177" s="99">
        <v>0</v>
      </c>
      <c r="CR177" s="99">
        <v>0</v>
      </c>
      <c r="CS177" s="99">
        <v>0</v>
      </c>
      <c r="CT177" s="99">
        <v>0</v>
      </c>
      <c r="CU177" s="99">
        <v>0</v>
      </c>
      <c r="CV177" s="99">
        <v>0</v>
      </c>
      <c r="CW177" s="99">
        <v>0</v>
      </c>
      <c r="CX177" s="99">
        <v>0</v>
      </c>
      <c r="CY177" s="99">
        <v>0</v>
      </c>
      <c r="CZ177" s="99">
        <v>0</v>
      </c>
      <c r="DA177" s="99">
        <v>0</v>
      </c>
      <c r="DB177" s="99">
        <v>0</v>
      </c>
      <c r="DC177" s="99">
        <v>0</v>
      </c>
      <c r="DD177" s="99">
        <v>0</v>
      </c>
      <c r="DE177" s="99">
        <v>0</v>
      </c>
      <c r="DF177" s="99">
        <v>0</v>
      </c>
      <c r="DG177" s="99">
        <v>0</v>
      </c>
    </row>
    <row r="178" spans="1:112" hidden="1" x14ac:dyDescent="0.25">
      <c r="A178" s="107"/>
      <c r="B178" s="87"/>
      <c r="C178" s="86"/>
      <c r="D178" s="86"/>
      <c r="E178" s="88"/>
      <c r="F178" s="53"/>
      <c r="G178" s="108"/>
      <c r="H178" s="85"/>
      <c r="I178" s="189"/>
      <c r="J178" s="52"/>
      <c r="K178" s="52"/>
      <c r="L178" s="52"/>
      <c r="M178" s="52"/>
      <c r="N178" s="52"/>
      <c r="O178" s="52"/>
      <c r="P178" s="52"/>
      <c r="Q178" s="52"/>
      <c r="R178" s="52"/>
      <c r="S178" s="52"/>
      <c r="T178" s="52"/>
      <c r="U178" s="108"/>
      <c r="V178" s="85"/>
      <c r="W178" s="189"/>
      <c r="X178" s="52"/>
      <c r="Y178" s="52"/>
      <c r="Z178" s="52"/>
      <c r="AA178" s="52"/>
      <c r="AB178" s="52"/>
      <c r="AC178" s="52"/>
      <c r="AD178" s="52"/>
      <c r="AE178" s="52"/>
      <c r="AF178" s="52"/>
      <c r="AG178" s="52"/>
      <c r="AH178" s="52"/>
      <c r="AI178" s="108"/>
      <c r="AJ178" s="85"/>
      <c r="AK178" s="189"/>
      <c r="AL178" s="52"/>
      <c r="AM178" s="52"/>
      <c r="AN178" s="52"/>
      <c r="AO178" s="52"/>
      <c r="AP178" s="52"/>
      <c r="AQ178" s="52"/>
      <c r="AR178" s="52"/>
      <c r="AS178" s="52"/>
      <c r="AT178" s="52"/>
      <c r="AU178" s="52"/>
      <c r="AV178" s="52"/>
      <c r="AW178" s="108"/>
      <c r="AX178" s="85"/>
      <c r="AY178" s="189"/>
      <c r="AZ178" s="52"/>
      <c r="BA178" s="52"/>
      <c r="BB178" s="52"/>
      <c r="BC178" s="52"/>
      <c r="BD178" s="52"/>
      <c r="BE178" s="52"/>
      <c r="BF178" s="52"/>
      <c r="BG178" s="52"/>
      <c r="BH178" s="52"/>
      <c r="BI178" s="52"/>
      <c r="BJ178" s="52"/>
      <c r="BK178" s="108"/>
      <c r="BL178" s="85"/>
      <c r="BM178" s="189"/>
      <c r="BN178" s="52"/>
      <c r="BO178" s="52"/>
      <c r="BP178" s="52"/>
      <c r="BQ178" s="52"/>
      <c r="BR178" s="52"/>
      <c r="BS178" s="52"/>
      <c r="BT178" s="52"/>
      <c r="BU178" s="52"/>
      <c r="BV178" s="52"/>
      <c r="BW178" s="52"/>
      <c r="BX178" s="52"/>
      <c r="BY178" s="99"/>
      <c r="BZ178" s="12"/>
      <c r="CA178" s="118"/>
      <c r="CB178" s="152"/>
      <c r="CC178" s="52"/>
      <c r="CD178" s="99"/>
      <c r="CE178" s="99"/>
      <c r="CF178" s="99"/>
      <c r="CG178" s="99"/>
      <c r="CH178" s="99"/>
      <c r="CI178" s="99"/>
      <c r="CJ178" s="99"/>
      <c r="CK178" s="99"/>
      <c r="CL178" s="99"/>
      <c r="CM178" s="99"/>
      <c r="CN178" s="99"/>
      <c r="CO178" s="99"/>
      <c r="CP178" s="99"/>
      <c r="CQ178" s="99"/>
      <c r="CR178" s="99"/>
      <c r="CS178" s="99"/>
      <c r="CT178" s="99"/>
      <c r="CU178" s="99"/>
      <c r="CV178" s="99"/>
      <c r="CW178" s="99"/>
      <c r="CX178" s="99"/>
      <c r="CY178" s="99"/>
      <c r="CZ178" s="99"/>
      <c r="DA178" s="99"/>
      <c r="DB178" s="99"/>
      <c r="DC178" s="99"/>
      <c r="DD178" s="99"/>
      <c r="DE178" s="99"/>
      <c r="DF178" s="99"/>
      <c r="DG178" s="99"/>
    </row>
    <row r="179" spans="1:112" hidden="1" x14ac:dyDescent="0.25">
      <c r="A179" s="257" t="s">
        <v>59</v>
      </c>
      <c r="B179" s="258"/>
      <c r="C179" s="40"/>
      <c r="D179" s="86">
        <v>0</v>
      </c>
      <c r="E179" s="88"/>
      <c r="F179" s="41"/>
      <c r="G179" s="30" t="s">
        <v>28</v>
      </c>
      <c r="H179" s="31">
        <v>0</v>
      </c>
      <c r="I179" s="190">
        <f>IF($E179&gt;0,ROUND(((($D179/$E179)*H179)),0),0)</f>
        <v>0</v>
      </c>
      <c r="J179" s="86">
        <v>0</v>
      </c>
      <c r="K179" s="86">
        <v>0</v>
      </c>
      <c r="L179" s="86">
        <v>0</v>
      </c>
      <c r="M179" s="86">
        <v>0</v>
      </c>
      <c r="N179" s="86">
        <v>0</v>
      </c>
      <c r="O179" s="86">
        <v>0</v>
      </c>
      <c r="P179" s="86">
        <v>0</v>
      </c>
      <c r="Q179" s="86">
        <v>0</v>
      </c>
      <c r="R179" s="86">
        <v>0</v>
      </c>
      <c r="S179" s="86">
        <v>0</v>
      </c>
      <c r="T179" s="86">
        <v>0</v>
      </c>
      <c r="U179" s="30" t="s">
        <v>28</v>
      </c>
      <c r="V179" s="31">
        <v>0</v>
      </c>
      <c r="W179" s="190">
        <f>IF($E179&gt;0,ROUND(((($D179/$E179)*V179)*((1+$B$9)^(RIGHT(W$11,2)-1))),0),0)</f>
        <v>0</v>
      </c>
      <c r="X179" s="86">
        <v>0</v>
      </c>
      <c r="Y179" s="86">
        <v>0</v>
      </c>
      <c r="Z179" s="86">
        <v>0</v>
      </c>
      <c r="AA179" s="86">
        <v>0</v>
      </c>
      <c r="AB179" s="86">
        <v>0</v>
      </c>
      <c r="AC179" s="86">
        <v>0</v>
      </c>
      <c r="AD179" s="86">
        <v>0</v>
      </c>
      <c r="AE179" s="86">
        <v>0</v>
      </c>
      <c r="AF179" s="86">
        <v>0</v>
      </c>
      <c r="AG179" s="86">
        <v>0</v>
      </c>
      <c r="AH179" s="86">
        <v>0</v>
      </c>
      <c r="AI179" s="30" t="s">
        <v>28</v>
      </c>
      <c r="AJ179" s="31">
        <v>0</v>
      </c>
      <c r="AK179" s="190">
        <f>IF($E179&gt;0,ROUND(((($D179/$E179)*AJ179)*((1+$B$9)^(RIGHT(AK$11,2)-1))),0),0)</f>
        <v>0</v>
      </c>
      <c r="AL179" s="86">
        <v>0</v>
      </c>
      <c r="AM179" s="86">
        <v>0</v>
      </c>
      <c r="AN179" s="86">
        <v>0</v>
      </c>
      <c r="AO179" s="86">
        <v>0</v>
      </c>
      <c r="AP179" s="86">
        <v>0</v>
      </c>
      <c r="AQ179" s="86">
        <v>0</v>
      </c>
      <c r="AR179" s="86">
        <v>0</v>
      </c>
      <c r="AS179" s="86">
        <v>0</v>
      </c>
      <c r="AT179" s="86">
        <v>0</v>
      </c>
      <c r="AU179" s="86">
        <v>0</v>
      </c>
      <c r="AV179" s="86">
        <v>0</v>
      </c>
      <c r="AW179" s="30" t="s">
        <v>28</v>
      </c>
      <c r="AX179" s="31">
        <v>0</v>
      </c>
      <c r="AY179" s="190">
        <f>IF($E179&gt;0,ROUND(((($D179/$E179)*AX179)*((1+$B$9)^(RIGHT(AY$11,2)-1))),0),0)</f>
        <v>0</v>
      </c>
      <c r="AZ179" s="86">
        <v>0</v>
      </c>
      <c r="BA179" s="86">
        <v>0</v>
      </c>
      <c r="BB179" s="86">
        <v>0</v>
      </c>
      <c r="BC179" s="86">
        <v>0</v>
      </c>
      <c r="BD179" s="86">
        <v>0</v>
      </c>
      <c r="BE179" s="86">
        <v>0</v>
      </c>
      <c r="BF179" s="86">
        <v>0</v>
      </c>
      <c r="BG179" s="86">
        <v>0</v>
      </c>
      <c r="BH179" s="86">
        <v>0</v>
      </c>
      <c r="BI179" s="86">
        <v>0</v>
      </c>
      <c r="BJ179" s="86">
        <v>0</v>
      </c>
      <c r="BK179" s="30" t="s">
        <v>28</v>
      </c>
      <c r="BL179" s="31">
        <v>0</v>
      </c>
      <c r="BM179" s="190">
        <f>IF($E179&gt;0,ROUND(((($D179/$E179)*BL179)*((1+$B$9)^(RIGHT(BM$11,2)-1))),0),0)</f>
        <v>0</v>
      </c>
      <c r="BN179" s="86">
        <v>0</v>
      </c>
      <c r="BO179" s="86">
        <v>0</v>
      </c>
      <c r="BP179" s="86">
        <v>0</v>
      </c>
      <c r="BQ179" s="86">
        <v>0</v>
      </c>
      <c r="BR179" s="86">
        <v>0</v>
      </c>
      <c r="BS179" s="86">
        <v>0</v>
      </c>
      <c r="BT179" s="86">
        <v>0</v>
      </c>
      <c r="BU179" s="86">
        <v>0</v>
      </c>
      <c r="BV179" s="86">
        <v>0</v>
      </c>
      <c r="BW179" s="86">
        <v>0</v>
      </c>
      <c r="BX179" s="86">
        <v>0</v>
      </c>
      <c r="BY179" s="99">
        <f>SUM(I179,W179,AK179,AY179,BM179)</f>
        <v>0</v>
      </c>
      <c r="BZ179" s="12"/>
      <c r="CA179" s="108">
        <f t="shared" ref="CA179:CA180" si="156">SUM(J179,X179,AL179,AZ179,BN179)</f>
        <v>0</v>
      </c>
      <c r="CB179" s="99">
        <f t="shared" ref="CB179:CB180" si="157">SUM(K179:T179,Y179:AH179,AM179:AV179,BA179:BJ179,BO179:BX179)</f>
        <v>0</v>
      </c>
      <c r="CC179" s="86"/>
      <c r="CD179" s="99">
        <f t="shared" ref="CD179:CD180" si="158">BY179-SUM(CE179:DG179)</f>
        <v>0</v>
      </c>
      <c r="CE179" s="99">
        <v>0</v>
      </c>
      <c r="CF179" s="99">
        <v>0</v>
      </c>
      <c r="CG179" s="99">
        <v>0</v>
      </c>
      <c r="CH179" s="99">
        <v>0</v>
      </c>
      <c r="CI179" s="99">
        <v>0</v>
      </c>
      <c r="CJ179" s="99">
        <v>0</v>
      </c>
      <c r="CK179" s="99">
        <v>0</v>
      </c>
      <c r="CL179" s="99">
        <v>0</v>
      </c>
      <c r="CM179" s="99">
        <v>0</v>
      </c>
      <c r="CN179" s="99">
        <v>0</v>
      </c>
      <c r="CO179" s="99">
        <v>0</v>
      </c>
      <c r="CP179" s="99">
        <v>0</v>
      </c>
      <c r="CQ179" s="99">
        <v>0</v>
      </c>
      <c r="CR179" s="99">
        <v>0</v>
      </c>
      <c r="CS179" s="99">
        <v>0</v>
      </c>
      <c r="CT179" s="99">
        <v>0</v>
      </c>
      <c r="CU179" s="99">
        <v>0</v>
      </c>
      <c r="CV179" s="99">
        <v>0</v>
      </c>
      <c r="CW179" s="99">
        <v>0</v>
      </c>
      <c r="CX179" s="99">
        <v>0</v>
      </c>
      <c r="CY179" s="99">
        <v>0</v>
      </c>
      <c r="CZ179" s="99">
        <v>0</v>
      </c>
      <c r="DA179" s="99">
        <v>0</v>
      </c>
      <c r="DB179" s="99">
        <v>0</v>
      </c>
      <c r="DC179" s="99">
        <v>0</v>
      </c>
      <c r="DD179" s="99">
        <v>0</v>
      </c>
      <c r="DE179" s="99">
        <v>0</v>
      </c>
      <c r="DF179" s="99">
        <v>0</v>
      </c>
      <c r="DG179" s="99">
        <v>0</v>
      </c>
    </row>
    <row r="180" spans="1:112" hidden="1" x14ac:dyDescent="0.25">
      <c r="A180" s="107"/>
      <c r="B180" s="87"/>
      <c r="C180" s="86"/>
      <c r="D180" s="86"/>
      <c r="E180" s="88"/>
      <c r="F180" s="41"/>
      <c r="G180" s="30" t="s">
        <v>29</v>
      </c>
      <c r="H180" s="31">
        <v>0</v>
      </c>
      <c r="I180" s="190">
        <f>IF($E179&gt;0,ROUND((($D179/$E179)*H180),0),0)</f>
        <v>0</v>
      </c>
      <c r="J180" s="86">
        <v>0</v>
      </c>
      <c r="K180" s="86">
        <v>0</v>
      </c>
      <c r="L180" s="86">
        <v>0</v>
      </c>
      <c r="M180" s="86">
        <v>0</v>
      </c>
      <c r="N180" s="86">
        <v>0</v>
      </c>
      <c r="O180" s="86">
        <v>0</v>
      </c>
      <c r="P180" s="86">
        <v>0</v>
      </c>
      <c r="Q180" s="86">
        <v>0</v>
      </c>
      <c r="R180" s="86">
        <v>0</v>
      </c>
      <c r="S180" s="86">
        <v>0</v>
      </c>
      <c r="T180" s="86">
        <v>0</v>
      </c>
      <c r="U180" s="30" t="s">
        <v>29</v>
      </c>
      <c r="V180" s="31">
        <v>0</v>
      </c>
      <c r="W180" s="190">
        <f>IF($E179&gt;0,ROUND((($D179/$E179)*V180),0),0)</f>
        <v>0</v>
      </c>
      <c r="X180" s="86">
        <v>0</v>
      </c>
      <c r="Y180" s="86">
        <v>0</v>
      </c>
      <c r="Z180" s="86">
        <v>0</v>
      </c>
      <c r="AA180" s="86">
        <v>0</v>
      </c>
      <c r="AB180" s="86">
        <v>0</v>
      </c>
      <c r="AC180" s="86">
        <v>0</v>
      </c>
      <c r="AD180" s="86">
        <v>0</v>
      </c>
      <c r="AE180" s="86">
        <v>0</v>
      </c>
      <c r="AF180" s="86">
        <v>0</v>
      </c>
      <c r="AG180" s="86">
        <v>0</v>
      </c>
      <c r="AH180" s="86">
        <v>0</v>
      </c>
      <c r="AI180" s="30" t="s">
        <v>29</v>
      </c>
      <c r="AJ180" s="31">
        <v>0</v>
      </c>
      <c r="AK180" s="190">
        <f>IF($E179&gt;0,ROUND((($D179/$E179)*AJ180),0),0)</f>
        <v>0</v>
      </c>
      <c r="AL180" s="86">
        <v>0</v>
      </c>
      <c r="AM180" s="86">
        <v>0</v>
      </c>
      <c r="AN180" s="86">
        <v>0</v>
      </c>
      <c r="AO180" s="86">
        <v>0</v>
      </c>
      <c r="AP180" s="86">
        <v>0</v>
      </c>
      <c r="AQ180" s="86">
        <v>0</v>
      </c>
      <c r="AR180" s="86">
        <v>0</v>
      </c>
      <c r="AS180" s="86">
        <v>0</v>
      </c>
      <c r="AT180" s="86">
        <v>0</v>
      </c>
      <c r="AU180" s="86">
        <v>0</v>
      </c>
      <c r="AV180" s="86">
        <v>0</v>
      </c>
      <c r="AW180" s="30" t="s">
        <v>29</v>
      </c>
      <c r="AX180" s="31">
        <v>0</v>
      </c>
      <c r="AY180" s="190">
        <f>IF($E179&gt;0,ROUND((($D179/$E179)*AX180),0),0)</f>
        <v>0</v>
      </c>
      <c r="AZ180" s="86">
        <v>0</v>
      </c>
      <c r="BA180" s="86">
        <v>0</v>
      </c>
      <c r="BB180" s="86">
        <v>0</v>
      </c>
      <c r="BC180" s="86">
        <v>0</v>
      </c>
      <c r="BD180" s="86">
        <v>0</v>
      </c>
      <c r="BE180" s="86">
        <v>0</v>
      </c>
      <c r="BF180" s="86">
        <v>0</v>
      </c>
      <c r="BG180" s="86">
        <v>0</v>
      </c>
      <c r="BH180" s="86">
        <v>0</v>
      </c>
      <c r="BI180" s="86">
        <v>0</v>
      </c>
      <c r="BJ180" s="86">
        <v>0</v>
      </c>
      <c r="BK180" s="30" t="s">
        <v>29</v>
      </c>
      <c r="BL180" s="31">
        <v>0</v>
      </c>
      <c r="BM180" s="190">
        <f>IF($E179&gt;0,ROUND((($D179/$E179)*BL180),0),0)</f>
        <v>0</v>
      </c>
      <c r="BN180" s="86">
        <v>0</v>
      </c>
      <c r="BO180" s="86">
        <v>0</v>
      </c>
      <c r="BP180" s="86">
        <v>0</v>
      </c>
      <c r="BQ180" s="86">
        <v>0</v>
      </c>
      <c r="BR180" s="86">
        <v>0</v>
      </c>
      <c r="BS180" s="86">
        <v>0</v>
      </c>
      <c r="BT180" s="86">
        <v>0</v>
      </c>
      <c r="BU180" s="86">
        <v>0</v>
      </c>
      <c r="BV180" s="86">
        <v>0</v>
      </c>
      <c r="BW180" s="86">
        <v>0</v>
      </c>
      <c r="BX180" s="86">
        <v>0</v>
      </c>
      <c r="BY180" s="99">
        <f>SUM(I180,W180,AK180,AY180,BM180)</f>
        <v>0</v>
      </c>
      <c r="BZ180" s="12"/>
      <c r="CA180" s="108">
        <f t="shared" si="156"/>
        <v>0</v>
      </c>
      <c r="CB180" s="99">
        <f t="shared" si="157"/>
        <v>0</v>
      </c>
      <c r="CC180" s="86"/>
      <c r="CD180" s="99">
        <f t="shared" si="158"/>
        <v>0</v>
      </c>
      <c r="CE180" s="99">
        <v>0</v>
      </c>
      <c r="CF180" s="99">
        <v>0</v>
      </c>
      <c r="CG180" s="99">
        <v>0</v>
      </c>
      <c r="CH180" s="99">
        <v>0</v>
      </c>
      <c r="CI180" s="99">
        <v>0</v>
      </c>
      <c r="CJ180" s="99">
        <v>0</v>
      </c>
      <c r="CK180" s="99">
        <v>0</v>
      </c>
      <c r="CL180" s="99">
        <v>0</v>
      </c>
      <c r="CM180" s="99">
        <v>0</v>
      </c>
      <c r="CN180" s="99">
        <v>0</v>
      </c>
      <c r="CO180" s="99">
        <v>0</v>
      </c>
      <c r="CP180" s="99">
        <v>0</v>
      </c>
      <c r="CQ180" s="99">
        <v>0</v>
      </c>
      <c r="CR180" s="99">
        <v>0</v>
      </c>
      <c r="CS180" s="99">
        <v>0</v>
      </c>
      <c r="CT180" s="99">
        <v>0</v>
      </c>
      <c r="CU180" s="99">
        <v>0</v>
      </c>
      <c r="CV180" s="99">
        <v>0</v>
      </c>
      <c r="CW180" s="99">
        <v>0</v>
      </c>
      <c r="CX180" s="99">
        <v>0</v>
      </c>
      <c r="CY180" s="99">
        <v>0</v>
      </c>
      <c r="CZ180" s="99">
        <v>0</v>
      </c>
      <c r="DA180" s="99">
        <v>0</v>
      </c>
      <c r="DB180" s="99">
        <v>0</v>
      </c>
      <c r="DC180" s="99">
        <v>0</v>
      </c>
      <c r="DD180" s="99">
        <v>0</v>
      </c>
      <c r="DE180" s="99">
        <v>0</v>
      </c>
      <c r="DF180" s="99">
        <v>0</v>
      </c>
      <c r="DG180" s="99">
        <v>0</v>
      </c>
    </row>
    <row r="181" spans="1:112" ht="15.75" hidden="1" thickBot="1" x14ac:dyDescent="0.3">
      <c r="A181" s="107"/>
      <c r="B181" s="87"/>
      <c r="C181" s="86"/>
      <c r="D181" s="86"/>
      <c r="E181" s="88"/>
      <c r="F181" s="53"/>
      <c r="G181" s="108"/>
      <c r="H181" s="85"/>
      <c r="I181" s="189"/>
      <c r="J181" s="52"/>
      <c r="K181" s="52"/>
      <c r="L181" s="52"/>
      <c r="M181" s="52"/>
      <c r="N181" s="52"/>
      <c r="O181" s="52"/>
      <c r="P181" s="52"/>
      <c r="Q181" s="52"/>
      <c r="R181" s="52"/>
      <c r="S181" s="52"/>
      <c r="T181" s="52"/>
      <c r="U181" s="108"/>
      <c r="V181" s="85"/>
      <c r="W181" s="189"/>
      <c r="X181" s="52"/>
      <c r="Y181" s="52"/>
      <c r="Z181" s="52"/>
      <c r="AA181" s="52"/>
      <c r="AB181" s="52"/>
      <c r="AC181" s="52"/>
      <c r="AD181" s="52"/>
      <c r="AE181" s="52"/>
      <c r="AF181" s="52"/>
      <c r="AG181" s="52"/>
      <c r="AH181" s="52"/>
      <c r="AI181" s="108"/>
      <c r="AJ181" s="85"/>
      <c r="AK181" s="189"/>
      <c r="AL181" s="52"/>
      <c r="AM181" s="52"/>
      <c r="AN181" s="52"/>
      <c r="AO181" s="52"/>
      <c r="AP181" s="52"/>
      <c r="AQ181" s="52"/>
      <c r="AR181" s="52"/>
      <c r="AS181" s="52"/>
      <c r="AT181" s="52"/>
      <c r="AU181" s="52"/>
      <c r="AV181" s="52"/>
      <c r="AW181" s="108"/>
      <c r="AX181" s="85"/>
      <c r="AY181" s="189"/>
      <c r="AZ181" s="52"/>
      <c r="BA181" s="52"/>
      <c r="BB181" s="52"/>
      <c r="BC181" s="52"/>
      <c r="BD181" s="52"/>
      <c r="BE181" s="52"/>
      <c r="BF181" s="52"/>
      <c r="BG181" s="52"/>
      <c r="BH181" s="52"/>
      <c r="BI181" s="52"/>
      <c r="BJ181" s="52"/>
      <c r="BK181" s="108"/>
      <c r="BL181" s="85"/>
      <c r="BM181" s="189"/>
      <c r="BN181" s="52"/>
      <c r="BO181" s="52"/>
      <c r="BP181" s="52"/>
      <c r="BQ181" s="52"/>
      <c r="BR181" s="52"/>
      <c r="BS181" s="52"/>
      <c r="BT181" s="52"/>
      <c r="BU181" s="52"/>
      <c r="BV181" s="52"/>
      <c r="BW181" s="52"/>
      <c r="BX181" s="52"/>
      <c r="BY181" s="99"/>
      <c r="BZ181" s="12"/>
      <c r="CA181" s="118"/>
      <c r="CB181" s="152"/>
      <c r="CC181" s="52"/>
      <c r="CD181" s="99"/>
      <c r="CE181" s="99"/>
      <c r="CF181" s="99"/>
      <c r="CG181" s="99"/>
      <c r="CH181" s="99"/>
      <c r="CI181" s="99"/>
      <c r="CJ181" s="99"/>
      <c r="CK181" s="99"/>
      <c r="CL181" s="99"/>
      <c r="CM181" s="99"/>
      <c r="CN181" s="99"/>
      <c r="CO181" s="99"/>
      <c r="CP181" s="99"/>
      <c r="CQ181" s="99"/>
      <c r="CR181" s="99"/>
      <c r="CS181" s="99"/>
      <c r="CT181" s="99"/>
      <c r="CU181" s="99"/>
      <c r="CV181" s="99"/>
      <c r="CW181" s="99"/>
      <c r="CX181" s="99"/>
      <c r="CY181" s="99"/>
      <c r="CZ181" s="99"/>
      <c r="DA181" s="99"/>
      <c r="DB181" s="99"/>
      <c r="DC181" s="99"/>
      <c r="DD181" s="99"/>
      <c r="DE181" s="99"/>
      <c r="DF181" s="99"/>
      <c r="DG181" s="99"/>
    </row>
    <row r="182" spans="1:112" ht="15.75" hidden="1" thickBot="1" x14ac:dyDescent="0.3">
      <c r="A182" s="45" t="s">
        <v>35</v>
      </c>
      <c r="B182" s="33"/>
      <c r="C182" s="33"/>
      <c r="D182" s="33"/>
      <c r="E182" s="33"/>
      <c r="F182" s="46"/>
      <c r="G182" s="242">
        <f>SUM(I107:I180)</f>
        <v>0</v>
      </c>
      <c r="H182" s="240"/>
      <c r="I182" s="241"/>
      <c r="J182" s="187">
        <f t="shared" ref="J182:T182" si="159">SUM(J107:J180)</f>
        <v>0</v>
      </c>
      <c r="K182" s="187">
        <f t="shared" si="159"/>
        <v>0</v>
      </c>
      <c r="L182" s="187">
        <f t="shared" si="159"/>
        <v>0</v>
      </c>
      <c r="M182" s="187">
        <f t="shared" si="159"/>
        <v>0</v>
      </c>
      <c r="N182" s="187">
        <f t="shared" si="159"/>
        <v>0</v>
      </c>
      <c r="O182" s="187">
        <f t="shared" si="159"/>
        <v>0</v>
      </c>
      <c r="P182" s="187">
        <f t="shared" si="159"/>
        <v>0</v>
      </c>
      <c r="Q182" s="187">
        <f t="shared" si="159"/>
        <v>0</v>
      </c>
      <c r="R182" s="187">
        <f t="shared" si="159"/>
        <v>0</v>
      </c>
      <c r="S182" s="187">
        <f t="shared" si="159"/>
        <v>0</v>
      </c>
      <c r="T182" s="187">
        <f t="shared" si="159"/>
        <v>0</v>
      </c>
      <c r="U182" s="242">
        <f>SUM(W107:W180)</f>
        <v>0</v>
      </c>
      <c r="V182" s="240"/>
      <c r="W182" s="241"/>
      <c r="X182" s="187">
        <f t="shared" ref="X182:AH182" si="160">SUM(X107:X180)</f>
        <v>0</v>
      </c>
      <c r="Y182" s="187">
        <f t="shared" si="160"/>
        <v>0</v>
      </c>
      <c r="Z182" s="187">
        <f t="shared" si="160"/>
        <v>0</v>
      </c>
      <c r="AA182" s="187">
        <f t="shared" si="160"/>
        <v>0</v>
      </c>
      <c r="AB182" s="187">
        <f t="shared" si="160"/>
        <v>0</v>
      </c>
      <c r="AC182" s="187">
        <f t="shared" si="160"/>
        <v>0</v>
      </c>
      <c r="AD182" s="187">
        <f t="shared" si="160"/>
        <v>0</v>
      </c>
      <c r="AE182" s="187">
        <f t="shared" si="160"/>
        <v>0</v>
      </c>
      <c r="AF182" s="187">
        <f t="shared" si="160"/>
        <v>0</v>
      </c>
      <c r="AG182" s="187">
        <f t="shared" si="160"/>
        <v>0</v>
      </c>
      <c r="AH182" s="187">
        <f t="shared" si="160"/>
        <v>0</v>
      </c>
      <c r="AI182" s="242">
        <f>SUM(AK107:AK180)</f>
        <v>0</v>
      </c>
      <c r="AJ182" s="240"/>
      <c r="AK182" s="241"/>
      <c r="AL182" s="187">
        <f t="shared" ref="AL182:AV182" si="161">SUM(AL107:AL180)</f>
        <v>0</v>
      </c>
      <c r="AM182" s="187">
        <f t="shared" si="161"/>
        <v>0</v>
      </c>
      <c r="AN182" s="187">
        <f t="shared" si="161"/>
        <v>0</v>
      </c>
      <c r="AO182" s="187">
        <f t="shared" si="161"/>
        <v>0</v>
      </c>
      <c r="AP182" s="187">
        <f t="shared" si="161"/>
        <v>0</v>
      </c>
      <c r="AQ182" s="187">
        <f t="shared" si="161"/>
        <v>0</v>
      </c>
      <c r="AR182" s="187">
        <f t="shared" si="161"/>
        <v>0</v>
      </c>
      <c r="AS182" s="187">
        <f t="shared" si="161"/>
        <v>0</v>
      </c>
      <c r="AT182" s="187">
        <f t="shared" si="161"/>
        <v>0</v>
      </c>
      <c r="AU182" s="187">
        <f t="shared" si="161"/>
        <v>0</v>
      </c>
      <c r="AV182" s="187">
        <f t="shared" si="161"/>
        <v>0</v>
      </c>
      <c r="AW182" s="242">
        <f>SUM(AY107:AY180)</f>
        <v>0</v>
      </c>
      <c r="AX182" s="240"/>
      <c r="AY182" s="241"/>
      <c r="AZ182" s="187">
        <f t="shared" ref="AZ182:BJ182" si="162">SUM(AZ107:AZ180)</f>
        <v>0</v>
      </c>
      <c r="BA182" s="187">
        <f t="shared" si="162"/>
        <v>0</v>
      </c>
      <c r="BB182" s="187">
        <f t="shared" si="162"/>
        <v>0</v>
      </c>
      <c r="BC182" s="187">
        <f t="shared" si="162"/>
        <v>0</v>
      </c>
      <c r="BD182" s="187">
        <f t="shared" si="162"/>
        <v>0</v>
      </c>
      <c r="BE182" s="187">
        <f t="shared" si="162"/>
        <v>0</v>
      </c>
      <c r="BF182" s="187">
        <f t="shared" si="162"/>
        <v>0</v>
      </c>
      <c r="BG182" s="187">
        <f t="shared" si="162"/>
        <v>0</v>
      </c>
      <c r="BH182" s="187">
        <f t="shared" si="162"/>
        <v>0</v>
      </c>
      <c r="BI182" s="187">
        <f t="shared" si="162"/>
        <v>0</v>
      </c>
      <c r="BJ182" s="187">
        <f t="shared" si="162"/>
        <v>0</v>
      </c>
      <c r="BK182" s="242">
        <f>SUM(BM107:BM180)</f>
        <v>0</v>
      </c>
      <c r="BL182" s="240"/>
      <c r="BM182" s="241"/>
      <c r="BN182" s="187">
        <f t="shared" ref="BN182:BX182" si="163">SUM(BN107:BN180)</f>
        <v>0</v>
      </c>
      <c r="BO182" s="187">
        <f t="shared" si="163"/>
        <v>0</v>
      </c>
      <c r="BP182" s="187">
        <f t="shared" si="163"/>
        <v>0</v>
      </c>
      <c r="BQ182" s="187">
        <f t="shared" si="163"/>
        <v>0</v>
      </c>
      <c r="BR182" s="187">
        <f t="shared" si="163"/>
        <v>0</v>
      </c>
      <c r="BS182" s="187">
        <f t="shared" si="163"/>
        <v>0</v>
      </c>
      <c r="BT182" s="187">
        <f t="shared" si="163"/>
        <v>0</v>
      </c>
      <c r="BU182" s="187">
        <f t="shared" si="163"/>
        <v>0</v>
      </c>
      <c r="BV182" s="187">
        <f t="shared" si="163"/>
        <v>0</v>
      </c>
      <c r="BW182" s="187">
        <f t="shared" si="163"/>
        <v>0</v>
      </c>
      <c r="BX182" s="187">
        <f t="shared" si="163"/>
        <v>0</v>
      </c>
      <c r="BY182" s="100">
        <f>SUM(BY107:BY180)</f>
        <v>0</v>
      </c>
      <c r="BZ182" s="12"/>
      <c r="CA182" s="110">
        <f>SUM(CA107:CA180)</f>
        <v>0</v>
      </c>
      <c r="CB182" s="100">
        <f>SUM(CB107:CB180)</f>
        <v>0</v>
      </c>
      <c r="CC182" s="51"/>
      <c r="CD182" s="135">
        <f t="shared" ref="CD182:DG182" si="164">SUM(CD107:CD180)</f>
        <v>0</v>
      </c>
      <c r="CE182" s="135">
        <f t="shared" si="164"/>
        <v>0</v>
      </c>
      <c r="CF182" s="135">
        <f t="shared" si="164"/>
        <v>0</v>
      </c>
      <c r="CG182" s="135">
        <f t="shared" si="164"/>
        <v>0</v>
      </c>
      <c r="CH182" s="135">
        <f t="shared" si="164"/>
        <v>0</v>
      </c>
      <c r="CI182" s="135">
        <f t="shared" si="164"/>
        <v>0</v>
      </c>
      <c r="CJ182" s="135">
        <f t="shared" si="164"/>
        <v>0</v>
      </c>
      <c r="CK182" s="135">
        <f t="shared" si="164"/>
        <v>0</v>
      </c>
      <c r="CL182" s="135">
        <f t="shared" si="164"/>
        <v>0</v>
      </c>
      <c r="CM182" s="135">
        <f t="shared" si="164"/>
        <v>0</v>
      </c>
      <c r="CN182" s="135">
        <f t="shared" si="164"/>
        <v>0</v>
      </c>
      <c r="CO182" s="135">
        <f t="shared" si="164"/>
        <v>0</v>
      </c>
      <c r="CP182" s="135">
        <f t="shared" si="164"/>
        <v>0</v>
      </c>
      <c r="CQ182" s="135">
        <f t="shared" si="164"/>
        <v>0</v>
      </c>
      <c r="CR182" s="135">
        <f t="shared" si="164"/>
        <v>0</v>
      </c>
      <c r="CS182" s="135">
        <f t="shared" si="164"/>
        <v>0</v>
      </c>
      <c r="CT182" s="135">
        <f t="shared" si="164"/>
        <v>0</v>
      </c>
      <c r="CU182" s="135">
        <f t="shared" si="164"/>
        <v>0</v>
      </c>
      <c r="CV182" s="135">
        <f t="shared" si="164"/>
        <v>0</v>
      </c>
      <c r="CW182" s="135">
        <f t="shared" si="164"/>
        <v>0</v>
      </c>
      <c r="CX182" s="135">
        <f t="shared" si="164"/>
        <v>0</v>
      </c>
      <c r="CY182" s="135">
        <f t="shared" si="164"/>
        <v>0</v>
      </c>
      <c r="CZ182" s="135">
        <f t="shared" si="164"/>
        <v>0</v>
      </c>
      <c r="DA182" s="135">
        <f t="shared" si="164"/>
        <v>0</v>
      </c>
      <c r="DB182" s="135">
        <f t="shared" si="164"/>
        <v>0</v>
      </c>
      <c r="DC182" s="135">
        <f t="shared" si="164"/>
        <v>0</v>
      </c>
      <c r="DD182" s="135">
        <f t="shared" si="164"/>
        <v>0</v>
      </c>
      <c r="DE182" s="135">
        <f t="shared" si="164"/>
        <v>0</v>
      </c>
      <c r="DF182" s="135">
        <f t="shared" si="164"/>
        <v>0</v>
      </c>
      <c r="DG182" s="135">
        <f t="shared" si="164"/>
        <v>0</v>
      </c>
    </row>
    <row r="183" spans="1:112" ht="15.75" hidden="1" thickBot="1" x14ac:dyDescent="0.3">
      <c r="A183" s="87"/>
      <c r="B183" s="87"/>
      <c r="C183" s="86"/>
      <c r="D183" s="86"/>
      <c r="E183" s="88"/>
      <c r="F183" s="88"/>
      <c r="G183" s="86"/>
      <c r="H183" s="85"/>
      <c r="I183" s="52"/>
      <c r="J183" s="52"/>
      <c r="K183" s="52"/>
      <c r="L183" s="52"/>
      <c r="M183" s="52"/>
      <c r="N183" s="52"/>
      <c r="O183" s="52"/>
      <c r="P183" s="52"/>
      <c r="Q183" s="52"/>
      <c r="R183" s="52"/>
      <c r="S183" s="52"/>
      <c r="T183" s="52"/>
      <c r="U183" s="86"/>
      <c r="V183" s="85"/>
      <c r="W183" s="52"/>
      <c r="X183" s="52"/>
      <c r="Y183" s="52"/>
      <c r="Z183" s="52"/>
      <c r="AA183" s="52"/>
      <c r="AB183" s="52"/>
      <c r="AC183" s="52"/>
      <c r="AD183" s="52"/>
      <c r="AE183" s="52"/>
      <c r="AF183" s="52"/>
      <c r="AG183" s="52"/>
      <c r="AH183" s="52"/>
      <c r="AI183" s="86"/>
      <c r="AJ183" s="85"/>
      <c r="AK183" s="52"/>
      <c r="AL183" s="52"/>
      <c r="AM183" s="52"/>
      <c r="AN183" s="52"/>
      <c r="AO183" s="52"/>
      <c r="AP183" s="52"/>
      <c r="AQ183" s="52"/>
      <c r="AR183" s="52"/>
      <c r="AS183" s="52"/>
      <c r="AT183" s="52"/>
      <c r="AU183" s="52"/>
      <c r="AV183" s="52"/>
      <c r="AW183" s="86"/>
      <c r="AX183" s="85"/>
      <c r="AY183" s="52"/>
      <c r="AZ183" s="52"/>
      <c r="BA183" s="52"/>
      <c r="BB183" s="52"/>
      <c r="BC183" s="52"/>
      <c r="BD183" s="52"/>
      <c r="BE183" s="52"/>
      <c r="BF183" s="52"/>
      <c r="BG183" s="52"/>
      <c r="BH183" s="52"/>
      <c r="BI183" s="52"/>
      <c r="BJ183" s="52"/>
      <c r="BK183" s="86"/>
      <c r="BL183" s="85"/>
      <c r="BM183" s="52"/>
      <c r="BN183" s="52"/>
      <c r="BO183" s="52"/>
      <c r="BP183" s="52"/>
      <c r="BQ183" s="52"/>
      <c r="BR183" s="52"/>
      <c r="BS183" s="52"/>
      <c r="BT183" s="52"/>
      <c r="BU183" s="52"/>
      <c r="BV183" s="52"/>
      <c r="BW183" s="52"/>
      <c r="BX183" s="52"/>
      <c r="BY183" s="86"/>
      <c r="BZ183" s="12"/>
      <c r="CA183" s="52"/>
      <c r="CB183" s="52"/>
      <c r="CC183" s="52"/>
      <c r="CD183" s="136"/>
      <c r="CE183" s="88"/>
      <c r="CF183" s="136"/>
      <c r="CG183" s="88"/>
      <c r="CH183" s="136"/>
      <c r="CI183" s="136"/>
      <c r="CJ183" s="88"/>
      <c r="CK183" s="136"/>
      <c r="CL183" s="136"/>
      <c r="CM183" s="136"/>
      <c r="CN183" s="136"/>
      <c r="CO183" s="136"/>
      <c r="CP183" s="136"/>
      <c r="CQ183" s="88"/>
      <c r="CR183" s="136"/>
      <c r="CS183" s="136"/>
      <c r="CT183" s="88"/>
      <c r="CU183" s="136"/>
      <c r="CV183" s="136"/>
      <c r="CW183" s="136"/>
      <c r="CX183" s="136"/>
      <c r="CY183" s="136"/>
      <c r="CZ183" s="136"/>
      <c r="DA183" s="136"/>
      <c r="DB183" s="88"/>
      <c r="DC183" s="136"/>
      <c r="DD183" s="136"/>
      <c r="DE183" s="88"/>
      <c r="DF183" s="136"/>
      <c r="DG183" s="136"/>
      <c r="DH183" s="85"/>
    </row>
    <row r="184" spans="1:112" ht="30" hidden="1" x14ac:dyDescent="0.25">
      <c r="A184" s="284" t="s">
        <v>60</v>
      </c>
      <c r="B184" s="285"/>
      <c r="C184" s="25"/>
      <c r="D184" s="38" t="s">
        <v>61</v>
      </c>
      <c r="E184" s="25"/>
      <c r="F184" s="42"/>
      <c r="G184" s="243" t="s">
        <v>22</v>
      </c>
      <c r="H184" s="244"/>
      <c r="I184" s="245"/>
      <c r="J184" s="24" t="s">
        <v>136</v>
      </c>
      <c r="K184" s="24" t="s">
        <v>137</v>
      </c>
      <c r="L184" s="24" t="s">
        <v>138</v>
      </c>
      <c r="M184" s="24" t="s">
        <v>139</v>
      </c>
      <c r="N184" s="24" t="s">
        <v>140</v>
      </c>
      <c r="O184" s="24" t="s">
        <v>141</v>
      </c>
      <c r="P184" s="24" t="s">
        <v>142</v>
      </c>
      <c r="Q184" s="24" t="s">
        <v>143</v>
      </c>
      <c r="R184" s="24" t="s">
        <v>144</v>
      </c>
      <c r="S184" s="24" t="s">
        <v>145</v>
      </c>
      <c r="T184" s="24" t="s">
        <v>146</v>
      </c>
      <c r="U184" s="243" t="s">
        <v>23</v>
      </c>
      <c r="V184" s="244"/>
      <c r="W184" s="245"/>
      <c r="X184" s="24" t="s">
        <v>136</v>
      </c>
      <c r="Y184" s="24" t="s">
        <v>137</v>
      </c>
      <c r="Z184" s="24" t="s">
        <v>138</v>
      </c>
      <c r="AA184" s="24" t="s">
        <v>139</v>
      </c>
      <c r="AB184" s="24" t="s">
        <v>140</v>
      </c>
      <c r="AC184" s="24" t="s">
        <v>141</v>
      </c>
      <c r="AD184" s="24" t="s">
        <v>142</v>
      </c>
      <c r="AE184" s="24" t="s">
        <v>143</v>
      </c>
      <c r="AF184" s="24" t="s">
        <v>144</v>
      </c>
      <c r="AG184" s="24" t="s">
        <v>145</v>
      </c>
      <c r="AH184" s="24" t="s">
        <v>146</v>
      </c>
      <c r="AI184" s="243" t="s">
        <v>24</v>
      </c>
      <c r="AJ184" s="244"/>
      <c r="AK184" s="245"/>
      <c r="AL184" s="24" t="s">
        <v>136</v>
      </c>
      <c r="AM184" s="24" t="s">
        <v>137</v>
      </c>
      <c r="AN184" s="24" t="s">
        <v>138</v>
      </c>
      <c r="AO184" s="24" t="s">
        <v>139</v>
      </c>
      <c r="AP184" s="24" t="s">
        <v>140</v>
      </c>
      <c r="AQ184" s="24" t="s">
        <v>141</v>
      </c>
      <c r="AR184" s="24" t="s">
        <v>142</v>
      </c>
      <c r="AS184" s="24" t="s">
        <v>143</v>
      </c>
      <c r="AT184" s="24" t="s">
        <v>144</v>
      </c>
      <c r="AU184" s="24" t="s">
        <v>145</v>
      </c>
      <c r="AV184" s="24" t="s">
        <v>146</v>
      </c>
      <c r="AW184" s="243" t="s">
        <v>25</v>
      </c>
      <c r="AX184" s="244"/>
      <c r="AY184" s="245"/>
      <c r="AZ184" s="24" t="s">
        <v>136</v>
      </c>
      <c r="BA184" s="24" t="s">
        <v>137</v>
      </c>
      <c r="BB184" s="24" t="s">
        <v>138</v>
      </c>
      <c r="BC184" s="24" t="s">
        <v>139</v>
      </c>
      <c r="BD184" s="24" t="s">
        <v>140</v>
      </c>
      <c r="BE184" s="24" t="s">
        <v>141</v>
      </c>
      <c r="BF184" s="24" t="s">
        <v>142</v>
      </c>
      <c r="BG184" s="24" t="s">
        <v>143</v>
      </c>
      <c r="BH184" s="24" t="s">
        <v>144</v>
      </c>
      <c r="BI184" s="24" t="s">
        <v>145</v>
      </c>
      <c r="BJ184" s="24" t="s">
        <v>146</v>
      </c>
      <c r="BK184" s="243" t="s">
        <v>26</v>
      </c>
      <c r="BL184" s="244"/>
      <c r="BM184" s="245"/>
      <c r="BN184" s="24" t="s">
        <v>136</v>
      </c>
      <c r="BO184" s="24" t="s">
        <v>137</v>
      </c>
      <c r="BP184" s="24" t="s">
        <v>138</v>
      </c>
      <c r="BQ184" s="24" t="s">
        <v>139</v>
      </c>
      <c r="BR184" s="24" t="s">
        <v>140</v>
      </c>
      <c r="BS184" s="24" t="s">
        <v>141</v>
      </c>
      <c r="BT184" s="24" t="s">
        <v>142</v>
      </c>
      <c r="BU184" s="24" t="s">
        <v>143</v>
      </c>
      <c r="BV184" s="24" t="s">
        <v>144</v>
      </c>
      <c r="BW184" s="24" t="s">
        <v>145</v>
      </c>
      <c r="BX184" s="24" t="s">
        <v>146</v>
      </c>
      <c r="BY184" s="98" t="s">
        <v>0</v>
      </c>
      <c r="BZ184" s="12"/>
      <c r="CA184" s="111" t="s">
        <v>136</v>
      </c>
      <c r="CB184" s="98" t="s">
        <v>147</v>
      </c>
      <c r="CC184" s="28"/>
      <c r="CD184" s="130" t="s">
        <v>185</v>
      </c>
      <c r="CE184" s="130" t="s">
        <v>185</v>
      </c>
      <c r="CF184" s="130" t="s">
        <v>185</v>
      </c>
      <c r="CG184" s="130" t="s">
        <v>185</v>
      </c>
      <c r="CH184" s="130" t="s">
        <v>185</v>
      </c>
      <c r="CI184" s="130" t="s">
        <v>185</v>
      </c>
      <c r="CJ184" s="130" t="s">
        <v>185</v>
      </c>
      <c r="CK184" s="130" t="s">
        <v>185</v>
      </c>
      <c r="CL184" s="130" t="s">
        <v>185</v>
      </c>
      <c r="CM184" s="130" t="s">
        <v>185</v>
      </c>
      <c r="CN184" s="130" t="s">
        <v>185</v>
      </c>
      <c r="CO184" s="130" t="s">
        <v>185</v>
      </c>
      <c r="CP184" s="130" t="s">
        <v>185</v>
      </c>
      <c r="CQ184" s="130" t="s">
        <v>185</v>
      </c>
      <c r="CR184" s="130" t="s">
        <v>185</v>
      </c>
      <c r="CS184" s="130" t="s">
        <v>185</v>
      </c>
      <c r="CT184" s="130" t="s">
        <v>185</v>
      </c>
      <c r="CU184" s="130" t="s">
        <v>185</v>
      </c>
      <c r="CV184" s="130" t="s">
        <v>185</v>
      </c>
      <c r="CW184" s="130" t="s">
        <v>185</v>
      </c>
      <c r="CX184" s="130" t="s">
        <v>185</v>
      </c>
      <c r="CY184" s="130" t="s">
        <v>185</v>
      </c>
      <c r="CZ184" s="130" t="s">
        <v>185</v>
      </c>
      <c r="DA184" s="130" t="s">
        <v>185</v>
      </c>
      <c r="DB184" s="130" t="s">
        <v>185</v>
      </c>
      <c r="DC184" s="130" t="s">
        <v>185</v>
      </c>
      <c r="DD184" s="130" t="s">
        <v>185</v>
      </c>
      <c r="DE184" s="130" t="s">
        <v>185</v>
      </c>
      <c r="DF184" s="130" t="s">
        <v>185</v>
      </c>
      <c r="DG184" s="130" t="s">
        <v>185</v>
      </c>
    </row>
    <row r="185" spans="1:112" hidden="1" x14ac:dyDescent="0.25">
      <c r="A185" s="196"/>
      <c r="B185" s="39"/>
      <c r="C185" s="28"/>
      <c r="D185" s="28"/>
      <c r="E185" s="28"/>
      <c r="F185" s="29"/>
      <c r="G185" s="253"/>
      <c r="H185" s="247"/>
      <c r="I185" s="248"/>
      <c r="J185" s="52"/>
      <c r="K185" s="52"/>
      <c r="L185" s="52"/>
      <c r="M185" s="52"/>
      <c r="N185" s="52"/>
      <c r="O185" s="52"/>
      <c r="P185" s="52"/>
      <c r="Q185" s="52"/>
      <c r="R185" s="52"/>
      <c r="S185" s="52"/>
      <c r="T185" s="52"/>
      <c r="U185" s="253"/>
      <c r="V185" s="247"/>
      <c r="W185" s="248"/>
      <c r="X185" s="52"/>
      <c r="Y185" s="52"/>
      <c r="Z185" s="52"/>
      <c r="AA185" s="52"/>
      <c r="AB185" s="52"/>
      <c r="AC185" s="52"/>
      <c r="AD185" s="52"/>
      <c r="AE185" s="52"/>
      <c r="AF185" s="52"/>
      <c r="AG185" s="52"/>
      <c r="AH185" s="52"/>
      <c r="AI185" s="253"/>
      <c r="AJ185" s="247"/>
      <c r="AK185" s="248"/>
      <c r="AL185" s="52"/>
      <c r="AM185" s="52"/>
      <c r="AN185" s="52"/>
      <c r="AO185" s="52"/>
      <c r="AP185" s="52"/>
      <c r="AQ185" s="52"/>
      <c r="AR185" s="52"/>
      <c r="AS185" s="52"/>
      <c r="AT185" s="52"/>
      <c r="AU185" s="52"/>
      <c r="AV185" s="52"/>
      <c r="AW185" s="253"/>
      <c r="AX185" s="247"/>
      <c r="AY185" s="248"/>
      <c r="AZ185" s="52"/>
      <c r="BA185" s="52"/>
      <c r="BB185" s="52"/>
      <c r="BC185" s="52"/>
      <c r="BD185" s="52"/>
      <c r="BE185" s="52"/>
      <c r="BF185" s="52"/>
      <c r="BG185" s="52"/>
      <c r="BH185" s="52"/>
      <c r="BI185" s="52"/>
      <c r="BJ185" s="52"/>
      <c r="BK185" s="253"/>
      <c r="BL185" s="247"/>
      <c r="BM185" s="248"/>
      <c r="BN185" s="52"/>
      <c r="BO185" s="52"/>
      <c r="BP185" s="52"/>
      <c r="BQ185" s="52"/>
      <c r="BR185" s="52"/>
      <c r="BS185" s="52"/>
      <c r="BT185" s="52"/>
      <c r="BU185" s="52"/>
      <c r="BV185" s="52"/>
      <c r="BW185" s="52"/>
      <c r="BX185" s="52"/>
      <c r="BY185" s="149"/>
      <c r="BZ185" s="12"/>
      <c r="CA185" s="118"/>
      <c r="CB185" s="152"/>
      <c r="CC185" s="52"/>
      <c r="CD185" s="99"/>
      <c r="CE185" s="99"/>
      <c r="CF185" s="99"/>
      <c r="CG185" s="99"/>
      <c r="CH185" s="99"/>
      <c r="CI185" s="99"/>
      <c r="CJ185" s="99"/>
      <c r="CK185" s="99"/>
      <c r="CL185" s="99"/>
      <c r="CM185" s="99"/>
      <c r="CN185" s="99"/>
      <c r="CO185" s="99"/>
      <c r="CP185" s="99"/>
      <c r="CQ185" s="99"/>
      <c r="CR185" s="99"/>
      <c r="CS185" s="99"/>
      <c r="CT185" s="99"/>
      <c r="CU185" s="99"/>
      <c r="CV185" s="99"/>
      <c r="CW185" s="99"/>
      <c r="CX185" s="99"/>
      <c r="CY185" s="99"/>
      <c r="CZ185" s="99"/>
      <c r="DA185" s="99"/>
      <c r="DB185" s="99"/>
      <c r="DC185" s="99"/>
      <c r="DD185" s="99"/>
      <c r="DE185" s="99"/>
      <c r="DF185" s="99"/>
      <c r="DG185" s="99"/>
    </row>
    <row r="186" spans="1:112" hidden="1" x14ac:dyDescent="0.25">
      <c r="A186" s="186" t="s">
        <v>62</v>
      </c>
      <c r="B186" s="87"/>
      <c r="C186" s="86"/>
      <c r="D186" s="43">
        <v>0</v>
      </c>
      <c r="E186" s="88"/>
      <c r="F186" s="44"/>
      <c r="G186" s="108" t="s">
        <v>121</v>
      </c>
      <c r="H186" s="197"/>
      <c r="I186" s="256">
        <f>ROUND($D$186*$H$186*$H$187,0)</f>
        <v>0</v>
      </c>
      <c r="J186" s="253">
        <v>0</v>
      </c>
      <c r="K186" s="254">
        <v>0</v>
      </c>
      <c r="L186" s="254">
        <v>0</v>
      </c>
      <c r="M186" s="254">
        <v>0</v>
      </c>
      <c r="N186" s="254">
        <v>0</v>
      </c>
      <c r="O186" s="254">
        <v>0</v>
      </c>
      <c r="P186" s="254">
        <v>0</v>
      </c>
      <c r="Q186" s="254">
        <v>0</v>
      </c>
      <c r="R186" s="254">
        <v>0</v>
      </c>
      <c r="S186" s="254">
        <v>0</v>
      </c>
      <c r="T186" s="254">
        <v>0</v>
      </c>
      <c r="U186" s="108" t="s">
        <v>121</v>
      </c>
      <c r="V186" s="197"/>
      <c r="W186" s="256">
        <f>IF(B8&gt;1,ROUND($D$186*$V$186*$V$187,0),0)</f>
        <v>0</v>
      </c>
      <c r="X186" s="253">
        <v>0</v>
      </c>
      <c r="Y186" s="254">
        <v>0</v>
      </c>
      <c r="Z186" s="254">
        <v>0</v>
      </c>
      <c r="AA186" s="254">
        <v>0</v>
      </c>
      <c r="AB186" s="254">
        <v>0</v>
      </c>
      <c r="AC186" s="254">
        <v>0</v>
      </c>
      <c r="AD186" s="254">
        <v>0</v>
      </c>
      <c r="AE186" s="254">
        <v>0</v>
      </c>
      <c r="AF186" s="254">
        <v>0</v>
      </c>
      <c r="AG186" s="254">
        <v>0</v>
      </c>
      <c r="AH186" s="254">
        <v>0</v>
      </c>
      <c r="AI186" s="108" t="s">
        <v>121</v>
      </c>
      <c r="AJ186" s="197"/>
      <c r="AK186" s="256">
        <f>IF(B8&gt;2,ROUND($D$186*$AJ$186*$AJ$187,0),0)</f>
        <v>0</v>
      </c>
      <c r="AL186" s="253">
        <v>0</v>
      </c>
      <c r="AM186" s="254">
        <v>0</v>
      </c>
      <c r="AN186" s="254">
        <v>0</v>
      </c>
      <c r="AO186" s="254">
        <v>0</v>
      </c>
      <c r="AP186" s="254">
        <v>0</v>
      </c>
      <c r="AQ186" s="254">
        <v>0</v>
      </c>
      <c r="AR186" s="254">
        <v>0</v>
      </c>
      <c r="AS186" s="254">
        <v>0</v>
      </c>
      <c r="AT186" s="254">
        <v>0</v>
      </c>
      <c r="AU186" s="254">
        <v>0</v>
      </c>
      <c r="AV186" s="254">
        <v>0</v>
      </c>
      <c r="AW186" s="108" t="s">
        <v>121</v>
      </c>
      <c r="AX186" s="197"/>
      <c r="AY186" s="256">
        <f>IF(B8&gt;3,ROUND($D$186*$AX$186*$AX$187,0),0)</f>
        <v>0</v>
      </c>
      <c r="AZ186" s="253">
        <v>0</v>
      </c>
      <c r="BA186" s="254">
        <v>0</v>
      </c>
      <c r="BB186" s="254">
        <v>0</v>
      </c>
      <c r="BC186" s="254">
        <v>0</v>
      </c>
      <c r="BD186" s="254">
        <v>0</v>
      </c>
      <c r="BE186" s="254">
        <v>0</v>
      </c>
      <c r="BF186" s="254">
        <v>0</v>
      </c>
      <c r="BG186" s="254">
        <v>0</v>
      </c>
      <c r="BH186" s="254">
        <v>0</v>
      </c>
      <c r="BI186" s="254">
        <v>0</v>
      </c>
      <c r="BJ186" s="254">
        <v>0</v>
      </c>
      <c r="BK186" s="108" t="s">
        <v>121</v>
      </c>
      <c r="BL186" s="197"/>
      <c r="BM186" s="256">
        <f>IF(B8&gt;4,ROUND($D$186*$BL$186*$BL$187,0),0)</f>
        <v>0</v>
      </c>
      <c r="BN186" s="253">
        <v>0</v>
      </c>
      <c r="BO186" s="254">
        <v>0</v>
      </c>
      <c r="BP186" s="254">
        <v>0</v>
      </c>
      <c r="BQ186" s="254">
        <v>0</v>
      </c>
      <c r="BR186" s="254">
        <v>0</v>
      </c>
      <c r="BS186" s="254">
        <v>0</v>
      </c>
      <c r="BT186" s="254">
        <v>0</v>
      </c>
      <c r="BU186" s="254">
        <v>0</v>
      </c>
      <c r="BV186" s="254">
        <v>0</v>
      </c>
      <c r="BW186" s="254">
        <v>0</v>
      </c>
      <c r="BX186" s="254">
        <v>0</v>
      </c>
      <c r="BY186" s="235">
        <f>SUM(I186,W186,AK186,AY186,BM186)</f>
        <v>0</v>
      </c>
      <c r="BZ186" s="12"/>
      <c r="CA186" s="235">
        <f>SUM(J186,X186,AL186,AZ186,BN186)</f>
        <v>0</v>
      </c>
      <c r="CB186" s="235">
        <f>SUM(K186:T187,Y186:AH187,AM186:AV187,BA186:BJ187,BO186:BX187)</f>
        <v>0</v>
      </c>
      <c r="CC186" s="86"/>
      <c r="CD186" s="235">
        <f>BY186-SUM(CE186:DG187)</f>
        <v>0</v>
      </c>
      <c r="CE186" s="235">
        <v>0</v>
      </c>
      <c r="CF186" s="235">
        <v>0</v>
      </c>
      <c r="CG186" s="235">
        <v>0</v>
      </c>
      <c r="CH186" s="235">
        <v>0</v>
      </c>
      <c r="CI186" s="235">
        <v>0</v>
      </c>
      <c r="CJ186" s="235">
        <v>0</v>
      </c>
      <c r="CK186" s="235">
        <v>0</v>
      </c>
      <c r="CL186" s="235">
        <v>0</v>
      </c>
      <c r="CM186" s="235">
        <v>0</v>
      </c>
      <c r="CN186" s="235">
        <v>0</v>
      </c>
      <c r="CO186" s="235">
        <v>0</v>
      </c>
      <c r="CP186" s="235">
        <v>0</v>
      </c>
      <c r="CQ186" s="235">
        <v>0</v>
      </c>
      <c r="CR186" s="235">
        <v>0</v>
      </c>
      <c r="CS186" s="235">
        <v>0</v>
      </c>
      <c r="CT186" s="235">
        <v>0</v>
      </c>
      <c r="CU186" s="235">
        <v>0</v>
      </c>
      <c r="CV186" s="235">
        <v>0</v>
      </c>
      <c r="CW186" s="235">
        <v>0</v>
      </c>
      <c r="CX186" s="235">
        <v>0</v>
      </c>
      <c r="CY186" s="235">
        <v>0</v>
      </c>
      <c r="CZ186" s="235">
        <v>0</v>
      </c>
      <c r="DA186" s="235">
        <v>0</v>
      </c>
      <c r="DB186" s="235">
        <v>0</v>
      </c>
      <c r="DC186" s="235">
        <v>0</v>
      </c>
      <c r="DD186" s="235">
        <v>0</v>
      </c>
      <c r="DE186" s="235">
        <v>0</v>
      </c>
      <c r="DF186" s="235">
        <v>0</v>
      </c>
      <c r="DG186" s="235">
        <v>0</v>
      </c>
    </row>
    <row r="187" spans="1:112" hidden="1" x14ac:dyDescent="0.25">
      <c r="A187" s="107"/>
      <c r="B187" s="87"/>
      <c r="C187" s="86"/>
      <c r="D187" s="86"/>
      <c r="E187" s="88"/>
      <c r="F187" s="44"/>
      <c r="G187" s="108" t="s">
        <v>122</v>
      </c>
      <c r="H187" s="197"/>
      <c r="I187" s="256"/>
      <c r="J187" s="253"/>
      <c r="K187" s="254"/>
      <c r="L187" s="254"/>
      <c r="M187" s="254"/>
      <c r="N187" s="254"/>
      <c r="O187" s="254"/>
      <c r="P187" s="254"/>
      <c r="Q187" s="254"/>
      <c r="R187" s="254"/>
      <c r="S187" s="254"/>
      <c r="T187" s="254"/>
      <c r="U187" s="108" t="s">
        <v>122</v>
      </c>
      <c r="V187" s="197"/>
      <c r="W187" s="256"/>
      <c r="X187" s="253"/>
      <c r="Y187" s="254"/>
      <c r="Z187" s="254"/>
      <c r="AA187" s="254"/>
      <c r="AB187" s="254"/>
      <c r="AC187" s="254"/>
      <c r="AD187" s="254"/>
      <c r="AE187" s="254"/>
      <c r="AF187" s="254"/>
      <c r="AG187" s="254"/>
      <c r="AH187" s="254"/>
      <c r="AI187" s="108" t="s">
        <v>122</v>
      </c>
      <c r="AJ187" s="197"/>
      <c r="AK187" s="256"/>
      <c r="AL187" s="253"/>
      <c r="AM187" s="254"/>
      <c r="AN187" s="254"/>
      <c r="AO187" s="254"/>
      <c r="AP187" s="254"/>
      <c r="AQ187" s="254"/>
      <c r="AR187" s="254"/>
      <c r="AS187" s="254"/>
      <c r="AT187" s="254"/>
      <c r="AU187" s="254"/>
      <c r="AV187" s="254"/>
      <c r="AW187" s="108" t="s">
        <v>122</v>
      </c>
      <c r="AX187" s="197"/>
      <c r="AY187" s="256"/>
      <c r="AZ187" s="253"/>
      <c r="BA187" s="254"/>
      <c r="BB187" s="254"/>
      <c r="BC187" s="254"/>
      <c r="BD187" s="254"/>
      <c r="BE187" s="254"/>
      <c r="BF187" s="254"/>
      <c r="BG187" s="254"/>
      <c r="BH187" s="254"/>
      <c r="BI187" s="254"/>
      <c r="BJ187" s="254"/>
      <c r="BK187" s="108" t="s">
        <v>122</v>
      </c>
      <c r="BL187" s="197"/>
      <c r="BM187" s="256"/>
      <c r="BN187" s="253"/>
      <c r="BO187" s="254"/>
      <c r="BP187" s="254"/>
      <c r="BQ187" s="254"/>
      <c r="BR187" s="254"/>
      <c r="BS187" s="254"/>
      <c r="BT187" s="254"/>
      <c r="BU187" s="254"/>
      <c r="BV187" s="254"/>
      <c r="BW187" s="254"/>
      <c r="BX187" s="254"/>
      <c r="BY187" s="235"/>
      <c r="BZ187" s="12"/>
      <c r="CA187" s="235"/>
      <c r="CB187" s="235"/>
      <c r="CC187" s="86"/>
      <c r="CD187" s="235"/>
      <c r="CE187" s="235"/>
      <c r="CF187" s="235"/>
      <c r="CG187" s="235"/>
      <c r="CH187" s="235"/>
      <c r="CI187" s="235"/>
      <c r="CJ187" s="235"/>
      <c r="CK187" s="235"/>
      <c r="CL187" s="235"/>
      <c r="CM187" s="235"/>
      <c r="CN187" s="235"/>
      <c r="CO187" s="235"/>
      <c r="CP187" s="235"/>
      <c r="CQ187" s="235"/>
      <c r="CR187" s="235"/>
      <c r="CS187" s="235"/>
      <c r="CT187" s="235"/>
      <c r="CU187" s="235"/>
      <c r="CV187" s="235"/>
      <c r="CW187" s="235"/>
      <c r="CX187" s="235"/>
      <c r="CY187" s="235"/>
      <c r="CZ187" s="235"/>
      <c r="DA187" s="235"/>
      <c r="DB187" s="235"/>
      <c r="DC187" s="235"/>
      <c r="DD187" s="235"/>
      <c r="DE187" s="235"/>
      <c r="DF187" s="235"/>
      <c r="DG187" s="235"/>
    </row>
    <row r="188" spans="1:112" ht="15.75" hidden="1" thickBot="1" x14ac:dyDescent="0.3">
      <c r="A188" s="107"/>
      <c r="B188" s="87"/>
      <c r="C188" s="86"/>
      <c r="D188" s="86"/>
      <c r="E188" s="88"/>
      <c r="F188" s="44"/>
      <c r="G188" s="108"/>
      <c r="H188" s="197"/>
      <c r="I188" s="191"/>
      <c r="J188" s="114"/>
      <c r="K188" s="114"/>
      <c r="L188" s="114"/>
      <c r="M188" s="114"/>
      <c r="N188" s="114"/>
      <c r="O188" s="114"/>
      <c r="P188" s="114"/>
      <c r="Q188" s="114"/>
      <c r="R188" s="114"/>
      <c r="S188" s="114"/>
      <c r="T188" s="114"/>
      <c r="U188" s="108"/>
      <c r="V188" s="197"/>
      <c r="W188" s="191"/>
      <c r="X188" s="114"/>
      <c r="Y188" s="114"/>
      <c r="Z188" s="114"/>
      <c r="AA188" s="114"/>
      <c r="AB188" s="114"/>
      <c r="AC188" s="114"/>
      <c r="AD188" s="114"/>
      <c r="AE188" s="114"/>
      <c r="AF188" s="114"/>
      <c r="AG188" s="114"/>
      <c r="AH188" s="114"/>
      <c r="AI188" s="108"/>
      <c r="AJ188" s="197"/>
      <c r="AK188" s="191"/>
      <c r="AL188" s="114"/>
      <c r="AM188" s="114"/>
      <c r="AN188" s="114"/>
      <c r="AO188" s="114"/>
      <c r="AP188" s="114"/>
      <c r="AQ188" s="114"/>
      <c r="AR188" s="114"/>
      <c r="AS188" s="114"/>
      <c r="AT188" s="114"/>
      <c r="AU188" s="114"/>
      <c r="AV188" s="114"/>
      <c r="AW188" s="108"/>
      <c r="AX188" s="197"/>
      <c r="AY188" s="191"/>
      <c r="AZ188" s="114"/>
      <c r="BA188" s="114"/>
      <c r="BB188" s="114"/>
      <c r="BC188" s="114"/>
      <c r="BD188" s="114"/>
      <c r="BE188" s="114"/>
      <c r="BF188" s="114"/>
      <c r="BG188" s="114"/>
      <c r="BH188" s="114"/>
      <c r="BI188" s="114"/>
      <c r="BJ188" s="114"/>
      <c r="BK188" s="108"/>
      <c r="BL188" s="197"/>
      <c r="BM188" s="191"/>
      <c r="BN188" s="114"/>
      <c r="BO188" s="114"/>
      <c r="BP188" s="114"/>
      <c r="BQ188" s="114"/>
      <c r="BR188" s="114"/>
      <c r="BS188" s="114"/>
      <c r="BT188" s="114"/>
      <c r="BU188" s="114"/>
      <c r="BV188" s="114"/>
      <c r="BW188" s="114"/>
      <c r="BX188" s="114"/>
      <c r="BY188" s="99"/>
      <c r="BZ188" s="12"/>
      <c r="CA188" s="119"/>
      <c r="CB188" s="153"/>
      <c r="CC188" s="114"/>
      <c r="CD188" s="99"/>
      <c r="CE188" s="99"/>
      <c r="CF188" s="99"/>
      <c r="CG188" s="99"/>
      <c r="CH188" s="99"/>
      <c r="CI188" s="99"/>
      <c r="CJ188" s="99"/>
      <c r="CK188" s="99"/>
      <c r="CL188" s="99"/>
      <c r="CM188" s="99"/>
      <c r="CN188" s="99"/>
      <c r="CO188" s="99"/>
      <c r="CP188" s="99"/>
      <c r="CQ188" s="99"/>
      <c r="CR188" s="99"/>
      <c r="CS188" s="99"/>
      <c r="CT188" s="99"/>
      <c r="CU188" s="99"/>
      <c r="CV188" s="99"/>
      <c r="CW188" s="99"/>
      <c r="CX188" s="99"/>
      <c r="CY188" s="99"/>
      <c r="CZ188" s="99"/>
      <c r="DA188" s="99"/>
      <c r="DB188" s="99"/>
      <c r="DC188" s="99"/>
      <c r="DD188" s="99"/>
      <c r="DE188" s="99"/>
      <c r="DF188" s="99"/>
      <c r="DG188" s="99"/>
    </row>
    <row r="189" spans="1:112" hidden="1" x14ac:dyDescent="0.25">
      <c r="A189" s="186" t="s">
        <v>62</v>
      </c>
      <c r="B189" s="87"/>
      <c r="C189" s="86"/>
      <c r="D189" s="43">
        <v>0</v>
      </c>
      <c r="E189" s="88"/>
      <c r="F189" s="44"/>
      <c r="G189" s="108" t="s">
        <v>121</v>
      </c>
      <c r="H189" s="197"/>
      <c r="I189" s="256">
        <f>ROUND($D$189*$H$189*$H$190,0)</f>
        <v>0</v>
      </c>
      <c r="J189" s="253">
        <v>0</v>
      </c>
      <c r="K189" s="254">
        <v>0</v>
      </c>
      <c r="L189" s="254">
        <v>0</v>
      </c>
      <c r="M189" s="254">
        <v>0</v>
      </c>
      <c r="N189" s="254">
        <v>0</v>
      </c>
      <c r="O189" s="254">
        <v>0</v>
      </c>
      <c r="P189" s="254">
        <v>0</v>
      </c>
      <c r="Q189" s="254">
        <v>0</v>
      </c>
      <c r="R189" s="254">
        <v>0</v>
      </c>
      <c r="S189" s="254">
        <v>0</v>
      </c>
      <c r="T189" s="254">
        <v>0</v>
      </c>
      <c r="U189" s="108" t="s">
        <v>121</v>
      </c>
      <c r="V189" s="197"/>
      <c r="W189" s="256">
        <f>IF(B8&gt;1,ROUND($D$189*$V$189*$V$190,0),0)</f>
        <v>0</v>
      </c>
      <c r="X189" s="253">
        <v>0</v>
      </c>
      <c r="Y189" s="254">
        <v>0</v>
      </c>
      <c r="Z189" s="254">
        <v>0</v>
      </c>
      <c r="AA189" s="254">
        <v>0</v>
      </c>
      <c r="AB189" s="254">
        <v>0</v>
      </c>
      <c r="AC189" s="254">
        <v>0</v>
      </c>
      <c r="AD189" s="254">
        <v>0</v>
      </c>
      <c r="AE189" s="254">
        <v>0</v>
      </c>
      <c r="AF189" s="254">
        <v>0</v>
      </c>
      <c r="AG189" s="254">
        <v>0</v>
      </c>
      <c r="AH189" s="254">
        <v>0</v>
      </c>
      <c r="AI189" s="108" t="s">
        <v>121</v>
      </c>
      <c r="AJ189" s="197"/>
      <c r="AK189" s="256">
        <f>IF(B8&gt;2,ROUND($D$189*$AJ$189*$AJ$190,0),0)</f>
        <v>0</v>
      </c>
      <c r="AL189" s="253">
        <v>0</v>
      </c>
      <c r="AM189" s="254">
        <v>0</v>
      </c>
      <c r="AN189" s="254">
        <v>0</v>
      </c>
      <c r="AO189" s="254">
        <v>0</v>
      </c>
      <c r="AP189" s="254">
        <v>0</v>
      </c>
      <c r="AQ189" s="254">
        <v>0</v>
      </c>
      <c r="AR189" s="254">
        <v>0</v>
      </c>
      <c r="AS189" s="254">
        <v>0</v>
      </c>
      <c r="AT189" s="254">
        <v>0</v>
      </c>
      <c r="AU189" s="254">
        <v>0</v>
      </c>
      <c r="AV189" s="254">
        <v>0</v>
      </c>
      <c r="AW189" s="108" t="s">
        <v>121</v>
      </c>
      <c r="AX189" s="197"/>
      <c r="AY189" s="256">
        <f>IF(B8&gt;3,ROUND($D$189*$AX$189*$AX$190,0),0)</f>
        <v>0</v>
      </c>
      <c r="AZ189" s="253">
        <v>0</v>
      </c>
      <c r="BA189" s="254">
        <v>0</v>
      </c>
      <c r="BB189" s="254">
        <v>0</v>
      </c>
      <c r="BC189" s="254">
        <v>0</v>
      </c>
      <c r="BD189" s="254">
        <v>0</v>
      </c>
      <c r="BE189" s="254">
        <v>0</v>
      </c>
      <c r="BF189" s="254">
        <v>0</v>
      </c>
      <c r="BG189" s="254">
        <v>0</v>
      </c>
      <c r="BH189" s="254">
        <v>0</v>
      </c>
      <c r="BI189" s="254">
        <v>0</v>
      </c>
      <c r="BJ189" s="254">
        <v>0</v>
      </c>
      <c r="BK189" s="108" t="s">
        <v>121</v>
      </c>
      <c r="BL189" s="197"/>
      <c r="BM189" s="256">
        <f>IF(B8&gt;4,ROUND($D$189*$BL$189*$BL$190,0),0)</f>
        <v>0</v>
      </c>
      <c r="BN189" s="253">
        <v>0</v>
      </c>
      <c r="BO189" s="254">
        <v>0</v>
      </c>
      <c r="BP189" s="254">
        <v>0</v>
      </c>
      <c r="BQ189" s="254">
        <v>0</v>
      </c>
      <c r="BR189" s="254">
        <v>0</v>
      </c>
      <c r="BS189" s="254">
        <v>0</v>
      </c>
      <c r="BT189" s="254">
        <v>0</v>
      </c>
      <c r="BU189" s="254">
        <v>0</v>
      </c>
      <c r="BV189" s="254">
        <v>0</v>
      </c>
      <c r="BW189" s="254">
        <v>0</v>
      </c>
      <c r="BX189" s="254">
        <v>0</v>
      </c>
      <c r="BY189" s="235">
        <f>SUM(I189,W189,AK189,AY189,BM189)</f>
        <v>0</v>
      </c>
      <c r="BZ189" s="12"/>
      <c r="CA189" s="235">
        <f>SUM(J189,X189,AL189,AZ189,BN189)</f>
        <v>0</v>
      </c>
      <c r="CB189" s="235">
        <f>SUM(K189:T190,Y189:AH190,AM189:AV190,BA189:BJ190,BO189:BX190)</f>
        <v>0</v>
      </c>
      <c r="CC189" s="86"/>
      <c r="CD189" s="235">
        <f>BY189-SUM(CE189:DG190)</f>
        <v>0</v>
      </c>
      <c r="CE189" s="235">
        <v>0</v>
      </c>
      <c r="CF189" s="235">
        <v>0</v>
      </c>
      <c r="CG189" s="235">
        <v>0</v>
      </c>
      <c r="CH189" s="235">
        <v>0</v>
      </c>
      <c r="CI189" s="235">
        <v>0</v>
      </c>
      <c r="CJ189" s="235">
        <v>0</v>
      </c>
      <c r="CK189" s="235">
        <v>0</v>
      </c>
      <c r="CL189" s="235">
        <v>0</v>
      </c>
      <c r="CM189" s="235">
        <v>0</v>
      </c>
      <c r="CN189" s="235">
        <v>0</v>
      </c>
      <c r="CO189" s="235">
        <v>0</v>
      </c>
      <c r="CP189" s="235">
        <v>0</v>
      </c>
      <c r="CQ189" s="235">
        <v>0</v>
      </c>
      <c r="CR189" s="235">
        <v>0</v>
      </c>
      <c r="CS189" s="235">
        <v>0</v>
      </c>
      <c r="CT189" s="235">
        <v>0</v>
      </c>
      <c r="CU189" s="235">
        <v>0</v>
      </c>
      <c r="CV189" s="235">
        <v>0</v>
      </c>
      <c r="CW189" s="235">
        <v>0</v>
      </c>
      <c r="CX189" s="235">
        <v>0</v>
      </c>
      <c r="CY189" s="235">
        <v>0</v>
      </c>
      <c r="CZ189" s="235">
        <v>0</v>
      </c>
      <c r="DA189" s="235">
        <v>0</v>
      </c>
      <c r="DB189" s="235">
        <v>0</v>
      </c>
      <c r="DC189" s="235">
        <v>0</v>
      </c>
      <c r="DD189" s="235">
        <v>0</v>
      </c>
      <c r="DE189" s="235">
        <v>0</v>
      </c>
      <c r="DF189" s="235">
        <v>0</v>
      </c>
      <c r="DG189" s="235">
        <v>0</v>
      </c>
    </row>
    <row r="190" spans="1:112" hidden="1" x14ac:dyDescent="0.25">
      <c r="A190" s="186"/>
      <c r="B190" s="87"/>
      <c r="C190" s="86"/>
      <c r="D190" s="43"/>
      <c r="E190" s="88"/>
      <c r="F190" s="44"/>
      <c r="G190" s="108" t="s">
        <v>122</v>
      </c>
      <c r="H190" s="68"/>
      <c r="I190" s="256"/>
      <c r="J190" s="253"/>
      <c r="K190" s="254"/>
      <c r="L190" s="254"/>
      <c r="M190" s="254"/>
      <c r="N190" s="254"/>
      <c r="O190" s="254"/>
      <c r="P190" s="254"/>
      <c r="Q190" s="254"/>
      <c r="R190" s="254"/>
      <c r="S190" s="254"/>
      <c r="T190" s="254"/>
      <c r="U190" s="108" t="s">
        <v>122</v>
      </c>
      <c r="V190" s="68"/>
      <c r="W190" s="256"/>
      <c r="X190" s="253"/>
      <c r="Y190" s="254"/>
      <c r="Z190" s="254"/>
      <c r="AA190" s="254"/>
      <c r="AB190" s="254"/>
      <c r="AC190" s="254"/>
      <c r="AD190" s="254"/>
      <c r="AE190" s="254"/>
      <c r="AF190" s="254"/>
      <c r="AG190" s="254"/>
      <c r="AH190" s="254"/>
      <c r="AI190" s="108" t="s">
        <v>122</v>
      </c>
      <c r="AJ190" s="68"/>
      <c r="AK190" s="256"/>
      <c r="AL190" s="253"/>
      <c r="AM190" s="254"/>
      <c r="AN190" s="254"/>
      <c r="AO190" s="254"/>
      <c r="AP190" s="254"/>
      <c r="AQ190" s="254"/>
      <c r="AR190" s="254"/>
      <c r="AS190" s="254"/>
      <c r="AT190" s="254"/>
      <c r="AU190" s="254"/>
      <c r="AV190" s="254"/>
      <c r="AW190" s="108" t="s">
        <v>122</v>
      </c>
      <c r="AX190" s="68"/>
      <c r="AY190" s="256"/>
      <c r="AZ190" s="253"/>
      <c r="BA190" s="254"/>
      <c r="BB190" s="254"/>
      <c r="BC190" s="254"/>
      <c r="BD190" s="254"/>
      <c r="BE190" s="254"/>
      <c r="BF190" s="254"/>
      <c r="BG190" s="254"/>
      <c r="BH190" s="254"/>
      <c r="BI190" s="254"/>
      <c r="BJ190" s="254"/>
      <c r="BK190" s="108" t="s">
        <v>122</v>
      </c>
      <c r="BL190" s="68"/>
      <c r="BM190" s="256"/>
      <c r="BN190" s="253"/>
      <c r="BO190" s="254"/>
      <c r="BP190" s="254"/>
      <c r="BQ190" s="254"/>
      <c r="BR190" s="254"/>
      <c r="BS190" s="254"/>
      <c r="BT190" s="254"/>
      <c r="BU190" s="254"/>
      <c r="BV190" s="254"/>
      <c r="BW190" s="254"/>
      <c r="BX190" s="254"/>
      <c r="BY190" s="235"/>
      <c r="BZ190" s="12"/>
      <c r="CA190" s="235"/>
      <c r="CB190" s="235"/>
      <c r="CC190" s="86"/>
      <c r="CD190" s="235"/>
      <c r="CE190" s="235"/>
      <c r="CF190" s="235"/>
      <c r="CG190" s="235"/>
      <c r="CH190" s="235"/>
      <c r="CI190" s="235"/>
      <c r="CJ190" s="235"/>
      <c r="CK190" s="235"/>
      <c r="CL190" s="235"/>
      <c r="CM190" s="235"/>
      <c r="CN190" s="235"/>
      <c r="CO190" s="235"/>
      <c r="CP190" s="235"/>
      <c r="CQ190" s="235"/>
      <c r="CR190" s="235"/>
      <c r="CS190" s="235"/>
      <c r="CT190" s="235"/>
      <c r="CU190" s="235"/>
      <c r="CV190" s="235"/>
      <c r="CW190" s="235"/>
      <c r="CX190" s="235"/>
      <c r="CY190" s="235"/>
      <c r="CZ190" s="235"/>
      <c r="DA190" s="235"/>
      <c r="DB190" s="235"/>
      <c r="DC190" s="235"/>
      <c r="DD190" s="235"/>
      <c r="DE190" s="235"/>
      <c r="DF190" s="235"/>
      <c r="DG190" s="235"/>
    </row>
    <row r="191" spans="1:112" hidden="1" x14ac:dyDescent="0.25">
      <c r="A191" s="186"/>
      <c r="B191" s="87"/>
      <c r="C191" s="86"/>
      <c r="D191" s="43"/>
      <c r="E191" s="88"/>
      <c r="F191" s="44"/>
      <c r="G191" s="108"/>
      <c r="H191" s="68"/>
      <c r="I191" s="191"/>
      <c r="J191" s="114"/>
      <c r="K191" s="114"/>
      <c r="L191" s="114"/>
      <c r="M191" s="114"/>
      <c r="N191" s="114"/>
      <c r="O191" s="114"/>
      <c r="P191" s="114"/>
      <c r="Q191" s="114"/>
      <c r="R191" s="114"/>
      <c r="S191" s="114"/>
      <c r="T191" s="114"/>
      <c r="U191" s="108"/>
      <c r="V191" s="68"/>
      <c r="W191" s="191"/>
      <c r="X191" s="114"/>
      <c r="Y191" s="114"/>
      <c r="Z191" s="114"/>
      <c r="AA191" s="114"/>
      <c r="AB191" s="114"/>
      <c r="AC191" s="114"/>
      <c r="AD191" s="114"/>
      <c r="AE191" s="114"/>
      <c r="AF191" s="114"/>
      <c r="AG191" s="114"/>
      <c r="AH191" s="114"/>
      <c r="AI191" s="108"/>
      <c r="AJ191" s="68"/>
      <c r="AK191" s="191"/>
      <c r="AL191" s="114"/>
      <c r="AM191" s="114"/>
      <c r="AN191" s="114"/>
      <c r="AO191" s="114"/>
      <c r="AP191" s="114"/>
      <c r="AQ191" s="114"/>
      <c r="AR191" s="114"/>
      <c r="AS191" s="114"/>
      <c r="AT191" s="114"/>
      <c r="AU191" s="114"/>
      <c r="AV191" s="114"/>
      <c r="AW191" s="108"/>
      <c r="AX191" s="68"/>
      <c r="AY191" s="191"/>
      <c r="AZ191" s="114"/>
      <c r="BA191" s="114"/>
      <c r="BB191" s="114"/>
      <c r="BC191" s="114"/>
      <c r="BD191" s="114"/>
      <c r="BE191" s="114"/>
      <c r="BF191" s="114"/>
      <c r="BG191" s="114"/>
      <c r="BH191" s="114"/>
      <c r="BI191" s="114"/>
      <c r="BJ191" s="114"/>
      <c r="BK191" s="108"/>
      <c r="BL191" s="68"/>
      <c r="BM191" s="191"/>
      <c r="BN191" s="114"/>
      <c r="BO191" s="114"/>
      <c r="BP191" s="114"/>
      <c r="BQ191" s="114"/>
      <c r="BR191" s="114"/>
      <c r="BS191" s="114"/>
      <c r="BT191" s="114"/>
      <c r="BU191" s="114"/>
      <c r="BV191" s="114"/>
      <c r="BW191" s="114"/>
      <c r="BX191" s="114"/>
      <c r="BY191" s="99"/>
      <c r="BZ191" s="12"/>
      <c r="CA191" s="119"/>
      <c r="CB191" s="153"/>
      <c r="CC191" s="114"/>
      <c r="CD191" s="99"/>
      <c r="CE191" s="99"/>
      <c r="CF191" s="99"/>
      <c r="CG191" s="99"/>
      <c r="CH191" s="99"/>
      <c r="CI191" s="99"/>
      <c r="CJ191" s="99"/>
      <c r="CK191" s="99"/>
      <c r="CL191" s="99"/>
      <c r="CM191" s="99"/>
      <c r="CN191" s="99"/>
      <c r="CO191" s="99"/>
      <c r="CP191" s="99"/>
      <c r="CQ191" s="99"/>
      <c r="CR191" s="99"/>
      <c r="CS191" s="99"/>
      <c r="CT191" s="99"/>
      <c r="CU191" s="99"/>
      <c r="CV191" s="99"/>
      <c r="CW191" s="99"/>
      <c r="CX191" s="99"/>
      <c r="CY191" s="99"/>
      <c r="CZ191" s="99"/>
      <c r="DA191" s="99"/>
      <c r="DB191" s="99"/>
      <c r="DC191" s="99"/>
      <c r="DD191" s="99"/>
      <c r="DE191" s="99"/>
      <c r="DF191" s="99"/>
      <c r="DG191" s="99"/>
    </row>
    <row r="192" spans="1:112" hidden="1" x14ac:dyDescent="0.25">
      <c r="A192" s="186" t="s">
        <v>62</v>
      </c>
      <c r="B192" s="87"/>
      <c r="C192" s="86"/>
      <c r="D192" s="43">
        <v>0</v>
      </c>
      <c r="E192" s="88"/>
      <c r="F192" s="44"/>
      <c r="G192" s="108" t="s">
        <v>121</v>
      </c>
      <c r="H192" s="197"/>
      <c r="I192" s="256">
        <f>ROUND($D$192*$H$192*$H$193,0)</f>
        <v>0</v>
      </c>
      <c r="J192" s="253">
        <v>0</v>
      </c>
      <c r="K192" s="254">
        <v>0</v>
      </c>
      <c r="L192" s="254">
        <v>0</v>
      </c>
      <c r="M192" s="254">
        <v>0</v>
      </c>
      <c r="N192" s="254">
        <v>0</v>
      </c>
      <c r="O192" s="254">
        <v>0</v>
      </c>
      <c r="P192" s="254">
        <v>0</v>
      </c>
      <c r="Q192" s="254">
        <v>0</v>
      </c>
      <c r="R192" s="254">
        <v>0</v>
      </c>
      <c r="S192" s="254">
        <v>0</v>
      </c>
      <c r="T192" s="254">
        <v>0</v>
      </c>
      <c r="U192" s="108" t="s">
        <v>121</v>
      </c>
      <c r="V192" s="197"/>
      <c r="W192" s="256">
        <f>IF(B8&gt;1,ROUND($D$192*$V$192*$V$193,0),0)</f>
        <v>0</v>
      </c>
      <c r="X192" s="253">
        <v>0</v>
      </c>
      <c r="Y192" s="254">
        <v>0</v>
      </c>
      <c r="Z192" s="254">
        <v>0</v>
      </c>
      <c r="AA192" s="254">
        <v>0</v>
      </c>
      <c r="AB192" s="254">
        <v>0</v>
      </c>
      <c r="AC192" s="254">
        <v>0</v>
      </c>
      <c r="AD192" s="254">
        <v>0</v>
      </c>
      <c r="AE192" s="254">
        <v>0</v>
      </c>
      <c r="AF192" s="254">
        <v>0</v>
      </c>
      <c r="AG192" s="254">
        <v>0</v>
      </c>
      <c r="AH192" s="254">
        <v>0</v>
      </c>
      <c r="AI192" s="108" t="s">
        <v>121</v>
      </c>
      <c r="AJ192" s="197"/>
      <c r="AK192" s="256">
        <f>IF(B8&gt;2,ROUND($D$192*$E$192*$F$192,0),0)</f>
        <v>0</v>
      </c>
      <c r="AL192" s="253">
        <v>0</v>
      </c>
      <c r="AM192" s="254">
        <v>0</v>
      </c>
      <c r="AN192" s="254">
        <v>0</v>
      </c>
      <c r="AO192" s="254">
        <v>0</v>
      </c>
      <c r="AP192" s="254">
        <v>0</v>
      </c>
      <c r="AQ192" s="254">
        <v>0</v>
      </c>
      <c r="AR192" s="254">
        <v>0</v>
      </c>
      <c r="AS192" s="254">
        <v>0</v>
      </c>
      <c r="AT192" s="254">
        <v>0</v>
      </c>
      <c r="AU192" s="254">
        <v>0</v>
      </c>
      <c r="AV192" s="254">
        <v>0</v>
      </c>
      <c r="AW192" s="108" t="s">
        <v>121</v>
      </c>
      <c r="AX192" s="197"/>
      <c r="AY192" s="256">
        <f>IF(B8&gt;3,ROUND($D$192*$AX$192*$AX$193,0),0)</f>
        <v>0</v>
      </c>
      <c r="AZ192" s="253">
        <v>0</v>
      </c>
      <c r="BA192" s="254">
        <v>0</v>
      </c>
      <c r="BB192" s="254">
        <v>0</v>
      </c>
      <c r="BC192" s="254">
        <v>0</v>
      </c>
      <c r="BD192" s="254">
        <v>0</v>
      </c>
      <c r="BE192" s="254">
        <v>0</v>
      </c>
      <c r="BF192" s="254">
        <v>0</v>
      </c>
      <c r="BG192" s="254">
        <v>0</v>
      </c>
      <c r="BH192" s="254">
        <v>0</v>
      </c>
      <c r="BI192" s="254">
        <v>0</v>
      </c>
      <c r="BJ192" s="254">
        <v>0</v>
      </c>
      <c r="BK192" s="108" t="s">
        <v>121</v>
      </c>
      <c r="BL192" s="197"/>
      <c r="BM192" s="256">
        <f>IF(B8&gt;4,ROUND($D$192*$BL$192*$BL$193,0),0)</f>
        <v>0</v>
      </c>
      <c r="BN192" s="253">
        <v>0</v>
      </c>
      <c r="BO192" s="254">
        <v>0</v>
      </c>
      <c r="BP192" s="254">
        <v>0</v>
      </c>
      <c r="BQ192" s="254">
        <v>0</v>
      </c>
      <c r="BR192" s="254">
        <v>0</v>
      </c>
      <c r="BS192" s="254">
        <v>0</v>
      </c>
      <c r="BT192" s="254">
        <v>0</v>
      </c>
      <c r="BU192" s="254">
        <v>0</v>
      </c>
      <c r="BV192" s="254">
        <v>0</v>
      </c>
      <c r="BW192" s="254">
        <v>0</v>
      </c>
      <c r="BX192" s="254">
        <v>0</v>
      </c>
      <c r="BY192" s="235">
        <f>SUM(I192,W192,AK192,AY192,BM192)</f>
        <v>0</v>
      </c>
      <c r="BZ192" s="12"/>
      <c r="CA192" s="235">
        <f>SUM(J192,X192,AL192,AZ192,BN192)</f>
        <v>0</v>
      </c>
      <c r="CB192" s="235">
        <f>SUM(K192:T193,Y192:AH193,AM192:AV193,BA192:BJ193,BO192:BX193)</f>
        <v>0</v>
      </c>
      <c r="CC192" s="86"/>
      <c r="CD192" s="235">
        <f>BY192-SUM(CE192:DG193)</f>
        <v>0</v>
      </c>
      <c r="CE192" s="235">
        <v>0</v>
      </c>
      <c r="CF192" s="235">
        <v>0</v>
      </c>
      <c r="CG192" s="235">
        <v>0</v>
      </c>
      <c r="CH192" s="235">
        <v>0</v>
      </c>
      <c r="CI192" s="235">
        <v>0</v>
      </c>
      <c r="CJ192" s="235">
        <v>0</v>
      </c>
      <c r="CK192" s="235">
        <v>0</v>
      </c>
      <c r="CL192" s="235">
        <v>0</v>
      </c>
      <c r="CM192" s="235">
        <v>0</v>
      </c>
      <c r="CN192" s="235">
        <v>0</v>
      </c>
      <c r="CO192" s="235">
        <v>0</v>
      </c>
      <c r="CP192" s="235">
        <v>0</v>
      </c>
      <c r="CQ192" s="235">
        <v>0</v>
      </c>
      <c r="CR192" s="235">
        <v>0</v>
      </c>
      <c r="CS192" s="235">
        <v>0</v>
      </c>
      <c r="CT192" s="235">
        <v>0</v>
      </c>
      <c r="CU192" s="235">
        <v>0</v>
      </c>
      <c r="CV192" s="235">
        <v>0</v>
      </c>
      <c r="CW192" s="235">
        <v>0</v>
      </c>
      <c r="CX192" s="235">
        <v>0</v>
      </c>
      <c r="CY192" s="235">
        <v>0</v>
      </c>
      <c r="CZ192" s="235">
        <v>0</v>
      </c>
      <c r="DA192" s="235">
        <v>0</v>
      </c>
      <c r="DB192" s="235">
        <v>0</v>
      </c>
      <c r="DC192" s="235">
        <v>0</v>
      </c>
      <c r="DD192" s="235">
        <v>0</v>
      </c>
      <c r="DE192" s="235">
        <v>0</v>
      </c>
      <c r="DF192" s="235">
        <v>0</v>
      </c>
      <c r="DG192" s="235">
        <v>0</v>
      </c>
    </row>
    <row r="193" spans="1:111" hidden="1" x14ac:dyDescent="0.25">
      <c r="A193" s="107"/>
      <c r="B193" s="87"/>
      <c r="C193" s="86"/>
      <c r="D193" s="86"/>
      <c r="E193" s="88"/>
      <c r="F193" s="44"/>
      <c r="G193" s="108" t="s">
        <v>122</v>
      </c>
      <c r="H193" s="197"/>
      <c r="I193" s="256"/>
      <c r="J193" s="253"/>
      <c r="K193" s="254"/>
      <c r="L193" s="254"/>
      <c r="M193" s="254"/>
      <c r="N193" s="254"/>
      <c r="O193" s="254"/>
      <c r="P193" s="254"/>
      <c r="Q193" s="254"/>
      <c r="R193" s="254"/>
      <c r="S193" s="254"/>
      <c r="T193" s="254"/>
      <c r="U193" s="108" t="s">
        <v>122</v>
      </c>
      <c r="V193" s="197"/>
      <c r="W193" s="256"/>
      <c r="X193" s="253"/>
      <c r="Y193" s="254"/>
      <c r="Z193" s="254"/>
      <c r="AA193" s="254"/>
      <c r="AB193" s="254"/>
      <c r="AC193" s="254"/>
      <c r="AD193" s="254"/>
      <c r="AE193" s="254"/>
      <c r="AF193" s="254"/>
      <c r="AG193" s="254"/>
      <c r="AH193" s="254"/>
      <c r="AI193" s="108" t="s">
        <v>122</v>
      </c>
      <c r="AJ193" s="197"/>
      <c r="AK193" s="256"/>
      <c r="AL193" s="253"/>
      <c r="AM193" s="254"/>
      <c r="AN193" s="254"/>
      <c r="AO193" s="254"/>
      <c r="AP193" s="254"/>
      <c r="AQ193" s="254"/>
      <c r="AR193" s="254"/>
      <c r="AS193" s="254"/>
      <c r="AT193" s="254"/>
      <c r="AU193" s="254"/>
      <c r="AV193" s="254"/>
      <c r="AW193" s="108" t="s">
        <v>122</v>
      </c>
      <c r="AX193" s="197"/>
      <c r="AY193" s="256"/>
      <c r="AZ193" s="253"/>
      <c r="BA193" s="254"/>
      <c r="BB193" s="254"/>
      <c r="BC193" s="254"/>
      <c r="BD193" s="254"/>
      <c r="BE193" s="254"/>
      <c r="BF193" s="254"/>
      <c r="BG193" s="254"/>
      <c r="BH193" s="254"/>
      <c r="BI193" s="254"/>
      <c r="BJ193" s="254"/>
      <c r="BK193" s="108" t="s">
        <v>122</v>
      </c>
      <c r="BL193" s="197"/>
      <c r="BM193" s="256"/>
      <c r="BN193" s="253"/>
      <c r="BO193" s="254"/>
      <c r="BP193" s="254"/>
      <c r="BQ193" s="254"/>
      <c r="BR193" s="254"/>
      <c r="BS193" s="254"/>
      <c r="BT193" s="254"/>
      <c r="BU193" s="254"/>
      <c r="BV193" s="254"/>
      <c r="BW193" s="254"/>
      <c r="BX193" s="254"/>
      <c r="BY193" s="235"/>
      <c r="BZ193" s="12"/>
      <c r="CA193" s="235"/>
      <c r="CB193" s="235"/>
      <c r="CC193" s="86"/>
      <c r="CD193" s="235"/>
      <c r="CE193" s="235"/>
      <c r="CF193" s="235"/>
      <c r="CG193" s="235"/>
      <c r="CH193" s="235"/>
      <c r="CI193" s="235"/>
      <c r="CJ193" s="235"/>
      <c r="CK193" s="235"/>
      <c r="CL193" s="235"/>
      <c r="CM193" s="235"/>
      <c r="CN193" s="235"/>
      <c r="CO193" s="235"/>
      <c r="CP193" s="235"/>
      <c r="CQ193" s="235"/>
      <c r="CR193" s="235"/>
      <c r="CS193" s="235"/>
      <c r="CT193" s="235"/>
      <c r="CU193" s="235"/>
      <c r="CV193" s="235"/>
      <c r="CW193" s="235"/>
      <c r="CX193" s="235"/>
      <c r="CY193" s="235"/>
      <c r="CZ193" s="235"/>
      <c r="DA193" s="235"/>
      <c r="DB193" s="235"/>
      <c r="DC193" s="235"/>
      <c r="DD193" s="235"/>
      <c r="DE193" s="235"/>
      <c r="DF193" s="235"/>
      <c r="DG193" s="235"/>
    </row>
    <row r="194" spans="1:111" hidden="1" x14ac:dyDescent="0.25">
      <c r="A194" s="107"/>
      <c r="B194" s="87"/>
      <c r="C194" s="86"/>
      <c r="D194" s="86"/>
      <c r="E194" s="88"/>
      <c r="F194" s="44"/>
      <c r="G194" s="108"/>
      <c r="H194" s="197"/>
      <c r="I194" s="191"/>
      <c r="J194" s="114"/>
      <c r="K194" s="114"/>
      <c r="L194" s="114"/>
      <c r="M194" s="114"/>
      <c r="N194" s="114"/>
      <c r="O194" s="114"/>
      <c r="P194" s="114"/>
      <c r="Q194" s="114"/>
      <c r="R194" s="114"/>
      <c r="S194" s="114"/>
      <c r="T194" s="114"/>
      <c r="U194" s="108"/>
      <c r="V194" s="197"/>
      <c r="W194" s="191"/>
      <c r="X194" s="114"/>
      <c r="Y194" s="114"/>
      <c r="Z194" s="114"/>
      <c r="AA194" s="114"/>
      <c r="AB194" s="114"/>
      <c r="AC194" s="114"/>
      <c r="AD194" s="114"/>
      <c r="AE194" s="114"/>
      <c r="AF194" s="114"/>
      <c r="AG194" s="114"/>
      <c r="AH194" s="114"/>
      <c r="AI194" s="108"/>
      <c r="AJ194" s="197"/>
      <c r="AK194" s="191"/>
      <c r="AL194" s="114"/>
      <c r="AM194" s="114"/>
      <c r="AN194" s="114"/>
      <c r="AO194" s="114"/>
      <c r="AP194" s="114"/>
      <c r="AQ194" s="114"/>
      <c r="AR194" s="114"/>
      <c r="AS194" s="114"/>
      <c r="AT194" s="114"/>
      <c r="AU194" s="114"/>
      <c r="AV194" s="114"/>
      <c r="AW194" s="108"/>
      <c r="AX194" s="197"/>
      <c r="AY194" s="191"/>
      <c r="AZ194" s="114"/>
      <c r="BA194" s="114"/>
      <c r="BB194" s="114"/>
      <c r="BC194" s="114"/>
      <c r="BD194" s="114"/>
      <c r="BE194" s="114"/>
      <c r="BF194" s="114"/>
      <c r="BG194" s="114"/>
      <c r="BH194" s="114"/>
      <c r="BI194" s="114"/>
      <c r="BJ194" s="114"/>
      <c r="BK194" s="108"/>
      <c r="BL194" s="197"/>
      <c r="BM194" s="191"/>
      <c r="BN194" s="114"/>
      <c r="BO194" s="114"/>
      <c r="BP194" s="114"/>
      <c r="BQ194" s="114"/>
      <c r="BR194" s="114"/>
      <c r="BS194" s="114"/>
      <c r="BT194" s="114"/>
      <c r="BU194" s="114"/>
      <c r="BV194" s="114"/>
      <c r="BW194" s="114"/>
      <c r="BX194" s="114"/>
      <c r="BY194" s="99"/>
      <c r="BZ194" s="12"/>
      <c r="CA194" s="119"/>
      <c r="CB194" s="153"/>
      <c r="CC194" s="114"/>
      <c r="CD194" s="99"/>
      <c r="CE194" s="99"/>
      <c r="CF194" s="99"/>
      <c r="CG194" s="99"/>
      <c r="CH194" s="99"/>
      <c r="CI194" s="99"/>
      <c r="CJ194" s="99"/>
      <c r="CK194" s="99"/>
      <c r="CL194" s="99"/>
      <c r="CM194" s="99"/>
      <c r="CN194" s="99"/>
      <c r="CO194" s="99"/>
      <c r="CP194" s="99"/>
      <c r="CQ194" s="99"/>
      <c r="CR194" s="99"/>
      <c r="CS194" s="99"/>
      <c r="CT194" s="99"/>
      <c r="CU194" s="99"/>
      <c r="CV194" s="99"/>
      <c r="CW194" s="99"/>
      <c r="CX194" s="99"/>
      <c r="CY194" s="99"/>
      <c r="CZ194" s="99"/>
      <c r="DA194" s="99"/>
      <c r="DB194" s="99"/>
      <c r="DC194" s="99"/>
      <c r="DD194" s="99"/>
      <c r="DE194" s="99"/>
      <c r="DF194" s="99"/>
      <c r="DG194" s="99"/>
    </row>
    <row r="195" spans="1:111" hidden="1" x14ac:dyDescent="0.25">
      <c r="A195" s="186" t="s">
        <v>62</v>
      </c>
      <c r="B195" s="87"/>
      <c r="C195" s="86"/>
      <c r="D195" s="43">
        <v>0</v>
      </c>
      <c r="E195" s="88"/>
      <c r="F195" s="44"/>
      <c r="G195" s="108" t="s">
        <v>121</v>
      </c>
      <c r="H195" s="197"/>
      <c r="I195" s="256">
        <f>ROUND($D$195*$H$195*$H$196,0)</f>
        <v>0</v>
      </c>
      <c r="J195" s="253">
        <v>0</v>
      </c>
      <c r="K195" s="254">
        <v>0</v>
      </c>
      <c r="L195" s="254">
        <v>0</v>
      </c>
      <c r="M195" s="254">
        <v>0</v>
      </c>
      <c r="N195" s="254">
        <v>0</v>
      </c>
      <c r="O195" s="254">
        <v>0</v>
      </c>
      <c r="P195" s="254">
        <v>0</v>
      </c>
      <c r="Q195" s="254">
        <v>0</v>
      </c>
      <c r="R195" s="254">
        <v>0</v>
      </c>
      <c r="S195" s="254">
        <v>0</v>
      </c>
      <c r="T195" s="254">
        <v>0</v>
      </c>
      <c r="U195" s="108" t="s">
        <v>121</v>
      </c>
      <c r="V195" s="197"/>
      <c r="W195" s="256">
        <f>IF(B8&gt;1,ROUND($D$195*$V$195*$V$196,0),0)</f>
        <v>0</v>
      </c>
      <c r="X195" s="253">
        <v>0</v>
      </c>
      <c r="Y195" s="254">
        <v>0</v>
      </c>
      <c r="Z195" s="254">
        <v>0</v>
      </c>
      <c r="AA195" s="254">
        <v>0</v>
      </c>
      <c r="AB195" s="254">
        <v>0</v>
      </c>
      <c r="AC195" s="254">
        <v>0</v>
      </c>
      <c r="AD195" s="254">
        <v>0</v>
      </c>
      <c r="AE195" s="254">
        <v>0</v>
      </c>
      <c r="AF195" s="254">
        <v>0</v>
      </c>
      <c r="AG195" s="254">
        <v>0</v>
      </c>
      <c r="AH195" s="254">
        <v>0</v>
      </c>
      <c r="AI195" s="108" t="s">
        <v>121</v>
      </c>
      <c r="AJ195" s="197"/>
      <c r="AK195" s="256">
        <f>IF(B8&gt;2,ROUND($D$195*$AJ$195*$AJ$196,0),0)</f>
        <v>0</v>
      </c>
      <c r="AL195" s="253">
        <v>0</v>
      </c>
      <c r="AM195" s="254">
        <v>0</v>
      </c>
      <c r="AN195" s="254">
        <v>0</v>
      </c>
      <c r="AO195" s="254">
        <v>0</v>
      </c>
      <c r="AP195" s="254">
        <v>0</v>
      </c>
      <c r="AQ195" s="254">
        <v>0</v>
      </c>
      <c r="AR195" s="254">
        <v>0</v>
      </c>
      <c r="AS195" s="254">
        <v>0</v>
      </c>
      <c r="AT195" s="254">
        <v>0</v>
      </c>
      <c r="AU195" s="254">
        <v>0</v>
      </c>
      <c r="AV195" s="254">
        <v>0</v>
      </c>
      <c r="AW195" s="108" t="s">
        <v>121</v>
      </c>
      <c r="AX195" s="197"/>
      <c r="AY195" s="256">
        <f>IF(B8&gt;3,ROUND($D$195*$AX$195*$AX$196,0),0)</f>
        <v>0</v>
      </c>
      <c r="AZ195" s="253">
        <v>0</v>
      </c>
      <c r="BA195" s="254">
        <v>0</v>
      </c>
      <c r="BB195" s="254">
        <v>0</v>
      </c>
      <c r="BC195" s="254">
        <v>0</v>
      </c>
      <c r="BD195" s="254">
        <v>0</v>
      </c>
      <c r="BE195" s="254">
        <v>0</v>
      </c>
      <c r="BF195" s="254">
        <v>0</v>
      </c>
      <c r="BG195" s="254">
        <v>0</v>
      </c>
      <c r="BH195" s="254">
        <v>0</v>
      </c>
      <c r="BI195" s="254">
        <v>0</v>
      </c>
      <c r="BJ195" s="254">
        <v>0</v>
      </c>
      <c r="BK195" s="108" t="s">
        <v>121</v>
      </c>
      <c r="BL195" s="197"/>
      <c r="BM195" s="256">
        <f>IF(B8&gt;4,ROUND($D$195*$BL$195*$BL$196,0),0)</f>
        <v>0</v>
      </c>
      <c r="BN195" s="253">
        <v>0</v>
      </c>
      <c r="BO195" s="254">
        <v>0</v>
      </c>
      <c r="BP195" s="254">
        <v>0</v>
      </c>
      <c r="BQ195" s="254">
        <v>0</v>
      </c>
      <c r="BR195" s="254">
        <v>0</v>
      </c>
      <c r="BS195" s="254">
        <v>0</v>
      </c>
      <c r="BT195" s="254">
        <v>0</v>
      </c>
      <c r="BU195" s="254">
        <v>0</v>
      </c>
      <c r="BV195" s="254">
        <v>0</v>
      </c>
      <c r="BW195" s="254">
        <v>0</v>
      </c>
      <c r="BX195" s="254">
        <v>0</v>
      </c>
      <c r="BY195" s="235">
        <f>SUM(I195,W195,AK195,AY195,BM195)</f>
        <v>0</v>
      </c>
      <c r="BZ195" s="12"/>
      <c r="CA195" s="235">
        <f>SUM(J195,X195,AL195,AZ195,BN195)</f>
        <v>0</v>
      </c>
      <c r="CB195" s="235">
        <f>SUM(K195:T196,Y195:AH196,AM195:AV196,BA195:BJ196,BO195:BX196)</f>
        <v>0</v>
      </c>
      <c r="CC195" s="86"/>
      <c r="CD195" s="235">
        <f>BY195-SUM(CE195:DG196)</f>
        <v>0</v>
      </c>
      <c r="CE195" s="235">
        <v>0</v>
      </c>
      <c r="CF195" s="235">
        <v>0</v>
      </c>
      <c r="CG195" s="235">
        <v>0</v>
      </c>
      <c r="CH195" s="235">
        <v>0</v>
      </c>
      <c r="CI195" s="235">
        <v>0</v>
      </c>
      <c r="CJ195" s="235">
        <v>0</v>
      </c>
      <c r="CK195" s="235">
        <v>0</v>
      </c>
      <c r="CL195" s="235">
        <v>0</v>
      </c>
      <c r="CM195" s="235">
        <v>0</v>
      </c>
      <c r="CN195" s="235">
        <v>0</v>
      </c>
      <c r="CO195" s="235">
        <v>0</v>
      </c>
      <c r="CP195" s="235">
        <v>0</v>
      </c>
      <c r="CQ195" s="235">
        <v>0</v>
      </c>
      <c r="CR195" s="235">
        <v>0</v>
      </c>
      <c r="CS195" s="235">
        <v>0</v>
      </c>
      <c r="CT195" s="235">
        <v>0</v>
      </c>
      <c r="CU195" s="235">
        <v>0</v>
      </c>
      <c r="CV195" s="235">
        <v>0</v>
      </c>
      <c r="CW195" s="235">
        <v>0</v>
      </c>
      <c r="CX195" s="235">
        <v>0</v>
      </c>
      <c r="CY195" s="235">
        <v>0</v>
      </c>
      <c r="CZ195" s="235">
        <v>0</v>
      </c>
      <c r="DA195" s="235">
        <v>0</v>
      </c>
      <c r="DB195" s="235">
        <v>0</v>
      </c>
      <c r="DC195" s="235">
        <v>0</v>
      </c>
      <c r="DD195" s="235">
        <v>0</v>
      </c>
      <c r="DE195" s="235">
        <v>0</v>
      </c>
      <c r="DF195" s="235">
        <v>0</v>
      </c>
      <c r="DG195" s="235">
        <v>0</v>
      </c>
    </row>
    <row r="196" spans="1:111" hidden="1" x14ac:dyDescent="0.25">
      <c r="A196" s="186"/>
      <c r="B196" s="87"/>
      <c r="C196" s="86"/>
      <c r="D196" s="43"/>
      <c r="E196" s="88"/>
      <c r="F196" s="44"/>
      <c r="G196" s="108" t="s">
        <v>122</v>
      </c>
      <c r="H196" s="197"/>
      <c r="I196" s="256"/>
      <c r="J196" s="253"/>
      <c r="K196" s="254"/>
      <c r="L196" s="254"/>
      <c r="M196" s="254"/>
      <c r="N196" s="254"/>
      <c r="O196" s="254"/>
      <c r="P196" s="254"/>
      <c r="Q196" s="254"/>
      <c r="R196" s="254"/>
      <c r="S196" s="254"/>
      <c r="T196" s="254"/>
      <c r="U196" s="108" t="s">
        <v>122</v>
      </c>
      <c r="V196" s="197"/>
      <c r="W196" s="256"/>
      <c r="X196" s="253"/>
      <c r="Y196" s="254"/>
      <c r="Z196" s="254"/>
      <c r="AA196" s="254"/>
      <c r="AB196" s="254"/>
      <c r="AC196" s="254"/>
      <c r="AD196" s="254"/>
      <c r="AE196" s="254"/>
      <c r="AF196" s="254"/>
      <c r="AG196" s="254"/>
      <c r="AH196" s="254"/>
      <c r="AI196" s="108" t="s">
        <v>122</v>
      </c>
      <c r="AJ196" s="197"/>
      <c r="AK196" s="256"/>
      <c r="AL196" s="253"/>
      <c r="AM196" s="254"/>
      <c r="AN196" s="254"/>
      <c r="AO196" s="254"/>
      <c r="AP196" s="254"/>
      <c r="AQ196" s="254"/>
      <c r="AR196" s="254"/>
      <c r="AS196" s="254"/>
      <c r="AT196" s="254"/>
      <c r="AU196" s="254"/>
      <c r="AV196" s="254"/>
      <c r="AW196" s="108" t="s">
        <v>122</v>
      </c>
      <c r="AX196" s="197"/>
      <c r="AY196" s="256"/>
      <c r="AZ196" s="253"/>
      <c r="BA196" s="254"/>
      <c r="BB196" s="254"/>
      <c r="BC196" s="254"/>
      <c r="BD196" s="254"/>
      <c r="BE196" s="254"/>
      <c r="BF196" s="254"/>
      <c r="BG196" s="254"/>
      <c r="BH196" s="254"/>
      <c r="BI196" s="254"/>
      <c r="BJ196" s="254"/>
      <c r="BK196" s="108" t="s">
        <v>122</v>
      </c>
      <c r="BL196" s="197"/>
      <c r="BM196" s="256"/>
      <c r="BN196" s="253"/>
      <c r="BO196" s="254"/>
      <c r="BP196" s="254"/>
      <c r="BQ196" s="254"/>
      <c r="BR196" s="254"/>
      <c r="BS196" s="254"/>
      <c r="BT196" s="254"/>
      <c r="BU196" s="254"/>
      <c r="BV196" s="254"/>
      <c r="BW196" s="254"/>
      <c r="BX196" s="254"/>
      <c r="BY196" s="235"/>
      <c r="BZ196" s="84"/>
      <c r="CA196" s="235"/>
      <c r="CB196" s="235"/>
      <c r="CC196" s="86"/>
      <c r="CD196" s="235"/>
      <c r="CE196" s="235"/>
      <c r="CF196" s="235"/>
      <c r="CG196" s="235"/>
      <c r="CH196" s="235"/>
      <c r="CI196" s="235"/>
      <c r="CJ196" s="235"/>
      <c r="CK196" s="235"/>
      <c r="CL196" s="235"/>
      <c r="CM196" s="235"/>
      <c r="CN196" s="235"/>
      <c r="CO196" s="235"/>
      <c r="CP196" s="235"/>
      <c r="CQ196" s="235"/>
      <c r="CR196" s="235"/>
      <c r="CS196" s="235"/>
      <c r="CT196" s="235"/>
      <c r="CU196" s="235"/>
      <c r="CV196" s="235"/>
      <c r="CW196" s="235"/>
      <c r="CX196" s="235"/>
      <c r="CY196" s="235"/>
      <c r="CZ196" s="235"/>
      <c r="DA196" s="235"/>
      <c r="DB196" s="235"/>
      <c r="DC196" s="235"/>
      <c r="DD196" s="235"/>
      <c r="DE196" s="235"/>
      <c r="DF196" s="235"/>
      <c r="DG196" s="235"/>
    </row>
    <row r="197" spans="1:111" hidden="1" x14ac:dyDescent="0.25">
      <c r="A197" s="186"/>
      <c r="B197" s="87"/>
      <c r="C197" s="86"/>
      <c r="D197" s="43"/>
      <c r="E197" s="88"/>
      <c r="F197" s="44"/>
      <c r="G197" s="108"/>
      <c r="H197" s="197"/>
      <c r="I197" s="191"/>
      <c r="J197" s="114"/>
      <c r="K197" s="114"/>
      <c r="L197" s="114"/>
      <c r="M197" s="114"/>
      <c r="N197" s="114"/>
      <c r="O197" s="114"/>
      <c r="P197" s="114"/>
      <c r="Q197" s="114"/>
      <c r="R197" s="114"/>
      <c r="S197" s="114"/>
      <c r="T197" s="114"/>
      <c r="U197" s="108"/>
      <c r="V197" s="197"/>
      <c r="W197" s="191"/>
      <c r="X197" s="114"/>
      <c r="Y197" s="114"/>
      <c r="Z197" s="114"/>
      <c r="AA197" s="114"/>
      <c r="AB197" s="114"/>
      <c r="AC197" s="114"/>
      <c r="AD197" s="114"/>
      <c r="AE197" s="114"/>
      <c r="AF197" s="114"/>
      <c r="AG197" s="114"/>
      <c r="AH197" s="114"/>
      <c r="AI197" s="108"/>
      <c r="AJ197" s="197"/>
      <c r="AK197" s="191"/>
      <c r="AL197" s="114"/>
      <c r="AM197" s="114"/>
      <c r="AN197" s="114"/>
      <c r="AO197" s="114"/>
      <c r="AP197" s="114"/>
      <c r="AQ197" s="114"/>
      <c r="AR197" s="114"/>
      <c r="AS197" s="114"/>
      <c r="AT197" s="114"/>
      <c r="AU197" s="114"/>
      <c r="AV197" s="114"/>
      <c r="AW197" s="108"/>
      <c r="AX197" s="197"/>
      <c r="AY197" s="191"/>
      <c r="AZ197" s="114"/>
      <c r="BA197" s="114"/>
      <c r="BB197" s="114"/>
      <c r="BC197" s="114"/>
      <c r="BD197" s="114"/>
      <c r="BE197" s="114"/>
      <c r="BF197" s="114"/>
      <c r="BG197" s="114"/>
      <c r="BH197" s="114"/>
      <c r="BI197" s="114"/>
      <c r="BJ197" s="114"/>
      <c r="BK197" s="108"/>
      <c r="BL197" s="197"/>
      <c r="BM197" s="191"/>
      <c r="BN197" s="114"/>
      <c r="BO197" s="114"/>
      <c r="BP197" s="114"/>
      <c r="BQ197" s="114"/>
      <c r="BR197" s="114"/>
      <c r="BS197" s="114"/>
      <c r="BT197" s="114"/>
      <c r="BU197" s="114"/>
      <c r="BV197" s="114"/>
      <c r="BW197" s="114"/>
      <c r="BX197" s="114"/>
      <c r="BY197" s="99"/>
      <c r="BZ197" s="12"/>
      <c r="CA197" s="119"/>
      <c r="CB197" s="153"/>
      <c r="CC197" s="114"/>
      <c r="CD197" s="99"/>
      <c r="CE197" s="99"/>
      <c r="CF197" s="99"/>
      <c r="CG197" s="99"/>
      <c r="CH197" s="99"/>
      <c r="CI197" s="99"/>
      <c r="CJ197" s="99"/>
      <c r="CK197" s="99"/>
      <c r="CL197" s="99"/>
      <c r="CM197" s="99"/>
      <c r="CN197" s="99"/>
      <c r="CO197" s="99"/>
      <c r="CP197" s="99"/>
      <c r="CQ197" s="99"/>
      <c r="CR197" s="99"/>
      <c r="CS197" s="99"/>
      <c r="CT197" s="99"/>
      <c r="CU197" s="99"/>
      <c r="CV197" s="99"/>
      <c r="CW197" s="99"/>
      <c r="CX197" s="99"/>
      <c r="CY197" s="99"/>
      <c r="CZ197" s="99"/>
      <c r="DA197" s="99"/>
      <c r="DB197" s="99"/>
      <c r="DC197" s="99"/>
      <c r="DD197" s="99"/>
      <c r="DE197" s="99"/>
      <c r="DF197" s="99"/>
      <c r="DG197" s="99"/>
    </row>
    <row r="198" spans="1:111" hidden="1" x14ac:dyDescent="0.25">
      <c r="A198" s="186" t="s">
        <v>62</v>
      </c>
      <c r="B198" s="87"/>
      <c r="C198" s="86"/>
      <c r="D198" s="43">
        <v>0</v>
      </c>
      <c r="E198" s="88"/>
      <c r="F198" s="44"/>
      <c r="G198" s="108" t="s">
        <v>121</v>
      </c>
      <c r="H198" s="197"/>
      <c r="I198" s="256">
        <f>ROUND($D$198*$H$198*$H$199,0)</f>
        <v>0</v>
      </c>
      <c r="J198" s="253">
        <v>0</v>
      </c>
      <c r="K198" s="254">
        <v>0</v>
      </c>
      <c r="L198" s="254">
        <v>0</v>
      </c>
      <c r="M198" s="254">
        <v>0</v>
      </c>
      <c r="N198" s="254">
        <v>0</v>
      </c>
      <c r="O198" s="254">
        <v>0</v>
      </c>
      <c r="P198" s="254">
        <v>0</v>
      </c>
      <c r="Q198" s="254">
        <v>0</v>
      </c>
      <c r="R198" s="254">
        <v>0</v>
      </c>
      <c r="S198" s="254">
        <v>0</v>
      </c>
      <c r="T198" s="254">
        <v>0</v>
      </c>
      <c r="U198" s="108" t="s">
        <v>121</v>
      </c>
      <c r="V198" s="197"/>
      <c r="W198" s="256">
        <f>IF(B8&gt;1,ROUND($D$198*$V$198*$V$199,0),0)</f>
        <v>0</v>
      </c>
      <c r="X198" s="253">
        <v>0</v>
      </c>
      <c r="Y198" s="254">
        <v>0</v>
      </c>
      <c r="Z198" s="254">
        <v>0</v>
      </c>
      <c r="AA198" s="254">
        <v>0</v>
      </c>
      <c r="AB198" s="254">
        <v>0</v>
      </c>
      <c r="AC198" s="254">
        <v>0</v>
      </c>
      <c r="AD198" s="254">
        <v>0</v>
      </c>
      <c r="AE198" s="254">
        <v>0</v>
      </c>
      <c r="AF198" s="254">
        <v>0</v>
      </c>
      <c r="AG198" s="254">
        <v>0</v>
      </c>
      <c r="AH198" s="254">
        <v>0</v>
      </c>
      <c r="AI198" s="108" t="s">
        <v>121</v>
      </c>
      <c r="AJ198" s="197"/>
      <c r="AK198" s="256">
        <f>IF(B8&gt;2,ROUND($D$198*$AJ$198*$AJ$199,0),0)</f>
        <v>0</v>
      </c>
      <c r="AL198" s="253">
        <v>0</v>
      </c>
      <c r="AM198" s="254">
        <v>0</v>
      </c>
      <c r="AN198" s="254">
        <v>0</v>
      </c>
      <c r="AO198" s="254">
        <v>0</v>
      </c>
      <c r="AP198" s="254">
        <v>0</v>
      </c>
      <c r="AQ198" s="254">
        <v>0</v>
      </c>
      <c r="AR198" s="254">
        <v>0</v>
      </c>
      <c r="AS198" s="254">
        <v>0</v>
      </c>
      <c r="AT198" s="254">
        <v>0</v>
      </c>
      <c r="AU198" s="254">
        <v>0</v>
      </c>
      <c r="AV198" s="254">
        <v>0</v>
      </c>
      <c r="AW198" s="108" t="s">
        <v>121</v>
      </c>
      <c r="AX198" s="197"/>
      <c r="AY198" s="256">
        <f>IF(B8&gt;3,ROUND($D$198*$AX$198*$AX$199,0),0)</f>
        <v>0</v>
      </c>
      <c r="AZ198" s="253">
        <v>0</v>
      </c>
      <c r="BA198" s="254">
        <v>0</v>
      </c>
      <c r="BB198" s="254">
        <v>0</v>
      </c>
      <c r="BC198" s="254">
        <v>0</v>
      </c>
      <c r="BD198" s="254">
        <v>0</v>
      </c>
      <c r="BE198" s="254">
        <v>0</v>
      </c>
      <c r="BF198" s="254">
        <v>0</v>
      </c>
      <c r="BG198" s="254">
        <v>0</v>
      </c>
      <c r="BH198" s="254">
        <v>0</v>
      </c>
      <c r="BI198" s="254">
        <v>0</v>
      </c>
      <c r="BJ198" s="254">
        <v>0</v>
      </c>
      <c r="BK198" s="108" t="s">
        <v>121</v>
      </c>
      <c r="BL198" s="197"/>
      <c r="BM198" s="256">
        <f>IF(B8&gt;4,ROUND($D$198*$BL$198*$BL$199,0),0)</f>
        <v>0</v>
      </c>
      <c r="BN198" s="253">
        <v>0</v>
      </c>
      <c r="BO198" s="254">
        <v>0</v>
      </c>
      <c r="BP198" s="254">
        <v>0</v>
      </c>
      <c r="BQ198" s="254">
        <v>0</v>
      </c>
      <c r="BR198" s="254">
        <v>0</v>
      </c>
      <c r="BS198" s="254">
        <v>0</v>
      </c>
      <c r="BT198" s="254">
        <v>0</v>
      </c>
      <c r="BU198" s="254">
        <v>0</v>
      </c>
      <c r="BV198" s="254">
        <v>0</v>
      </c>
      <c r="BW198" s="254">
        <v>0</v>
      </c>
      <c r="BX198" s="254">
        <v>0</v>
      </c>
      <c r="BY198" s="235">
        <f>SUM(I198,W198,AK198,AY198,BM198)</f>
        <v>0</v>
      </c>
      <c r="BZ198" s="12"/>
      <c r="CA198" s="235">
        <f>SUM(J198,X198,AL198,AZ198,BN198)</f>
        <v>0</v>
      </c>
      <c r="CB198" s="235">
        <f>SUM(K198:T199,Y198:AH199,AM198:AV199,BA198:BJ199,BO198:BX199)</f>
        <v>0</v>
      </c>
      <c r="CC198" s="86"/>
      <c r="CD198" s="235">
        <f>BY198-SUM(CE198:DG199)</f>
        <v>0</v>
      </c>
      <c r="CE198" s="235">
        <v>0</v>
      </c>
      <c r="CF198" s="235">
        <v>0</v>
      </c>
      <c r="CG198" s="235">
        <v>0</v>
      </c>
      <c r="CH198" s="235">
        <v>0</v>
      </c>
      <c r="CI198" s="235">
        <v>0</v>
      </c>
      <c r="CJ198" s="235">
        <v>0</v>
      </c>
      <c r="CK198" s="235">
        <v>0</v>
      </c>
      <c r="CL198" s="235">
        <v>0</v>
      </c>
      <c r="CM198" s="235">
        <v>0</v>
      </c>
      <c r="CN198" s="235">
        <v>0</v>
      </c>
      <c r="CO198" s="235">
        <v>0</v>
      </c>
      <c r="CP198" s="235">
        <v>0</v>
      </c>
      <c r="CQ198" s="235">
        <v>0</v>
      </c>
      <c r="CR198" s="235">
        <v>0</v>
      </c>
      <c r="CS198" s="235">
        <v>0</v>
      </c>
      <c r="CT198" s="235">
        <v>0</v>
      </c>
      <c r="CU198" s="235">
        <v>0</v>
      </c>
      <c r="CV198" s="235">
        <v>0</v>
      </c>
      <c r="CW198" s="235">
        <v>0</v>
      </c>
      <c r="CX198" s="235">
        <v>0</v>
      </c>
      <c r="CY198" s="235">
        <v>0</v>
      </c>
      <c r="CZ198" s="235">
        <v>0</v>
      </c>
      <c r="DA198" s="235">
        <v>0</v>
      </c>
      <c r="DB198" s="235">
        <v>0</v>
      </c>
      <c r="DC198" s="235">
        <v>0</v>
      </c>
      <c r="DD198" s="235">
        <v>0</v>
      </c>
      <c r="DE198" s="235">
        <v>0</v>
      </c>
      <c r="DF198" s="235">
        <v>0</v>
      </c>
      <c r="DG198" s="235">
        <v>0</v>
      </c>
    </row>
    <row r="199" spans="1:111" hidden="1" x14ac:dyDescent="0.25">
      <c r="A199" s="107"/>
      <c r="B199" s="87"/>
      <c r="C199" s="86"/>
      <c r="D199" s="86"/>
      <c r="E199" s="88"/>
      <c r="F199" s="44"/>
      <c r="G199" s="108" t="s">
        <v>122</v>
      </c>
      <c r="H199" s="68"/>
      <c r="I199" s="256"/>
      <c r="J199" s="253"/>
      <c r="K199" s="254"/>
      <c r="L199" s="254"/>
      <c r="M199" s="254"/>
      <c r="N199" s="254"/>
      <c r="O199" s="254"/>
      <c r="P199" s="254"/>
      <c r="Q199" s="254"/>
      <c r="R199" s="254"/>
      <c r="S199" s="254"/>
      <c r="T199" s="254"/>
      <c r="U199" s="108" t="s">
        <v>122</v>
      </c>
      <c r="V199" s="68"/>
      <c r="W199" s="256"/>
      <c r="X199" s="253"/>
      <c r="Y199" s="254"/>
      <c r="Z199" s="254"/>
      <c r="AA199" s="254"/>
      <c r="AB199" s="254"/>
      <c r="AC199" s="254"/>
      <c r="AD199" s="254"/>
      <c r="AE199" s="254"/>
      <c r="AF199" s="254"/>
      <c r="AG199" s="254"/>
      <c r="AH199" s="254"/>
      <c r="AI199" s="108" t="s">
        <v>122</v>
      </c>
      <c r="AJ199" s="68"/>
      <c r="AK199" s="256"/>
      <c r="AL199" s="253"/>
      <c r="AM199" s="254"/>
      <c r="AN199" s="254"/>
      <c r="AO199" s="254"/>
      <c r="AP199" s="254"/>
      <c r="AQ199" s="254"/>
      <c r="AR199" s="254"/>
      <c r="AS199" s="254"/>
      <c r="AT199" s="254"/>
      <c r="AU199" s="254"/>
      <c r="AV199" s="254"/>
      <c r="AW199" s="108" t="s">
        <v>122</v>
      </c>
      <c r="AX199" s="68"/>
      <c r="AY199" s="256"/>
      <c r="AZ199" s="253"/>
      <c r="BA199" s="254"/>
      <c r="BB199" s="254"/>
      <c r="BC199" s="254"/>
      <c r="BD199" s="254"/>
      <c r="BE199" s="254"/>
      <c r="BF199" s="254"/>
      <c r="BG199" s="254"/>
      <c r="BH199" s="254"/>
      <c r="BI199" s="254"/>
      <c r="BJ199" s="254"/>
      <c r="BK199" s="108" t="s">
        <v>122</v>
      </c>
      <c r="BL199" s="68"/>
      <c r="BM199" s="256"/>
      <c r="BN199" s="253"/>
      <c r="BO199" s="254"/>
      <c r="BP199" s="254"/>
      <c r="BQ199" s="254"/>
      <c r="BR199" s="254"/>
      <c r="BS199" s="254"/>
      <c r="BT199" s="254"/>
      <c r="BU199" s="254"/>
      <c r="BV199" s="254"/>
      <c r="BW199" s="254"/>
      <c r="BX199" s="254"/>
      <c r="BY199" s="235"/>
      <c r="BZ199" s="12"/>
      <c r="CA199" s="235"/>
      <c r="CB199" s="235"/>
      <c r="CC199" s="86"/>
      <c r="CD199" s="235"/>
      <c r="CE199" s="235"/>
      <c r="CF199" s="235"/>
      <c r="CG199" s="235"/>
      <c r="CH199" s="235"/>
      <c r="CI199" s="235"/>
      <c r="CJ199" s="235"/>
      <c r="CK199" s="235"/>
      <c r="CL199" s="235"/>
      <c r="CM199" s="235"/>
      <c r="CN199" s="235"/>
      <c r="CO199" s="235"/>
      <c r="CP199" s="235"/>
      <c r="CQ199" s="235"/>
      <c r="CR199" s="235"/>
      <c r="CS199" s="235"/>
      <c r="CT199" s="235"/>
      <c r="CU199" s="235"/>
      <c r="CV199" s="235"/>
      <c r="CW199" s="235"/>
      <c r="CX199" s="235"/>
      <c r="CY199" s="235"/>
      <c r="CZ199" s="235"/>
      <c r="DA199" s="235"/>
      <c r="DB199" s="235"/>
      <c r="DC199" s="235"/>
      <c r="DD199" s="235"/>
      <c r="DE199" s="235"/>
      <c r="DF199" s="235"/>
      <c r="DG199" s="235"/>
    </row>
    <row r="200" spans="1:111" hidden="1" x14ac:dyDescent="0.25">
      <c r="A200" s="107"/>
      <c r="B200" s="87"/>
      <c r="C200" s="86"/>
      <c r="D200" s="86"/>
      <c r="E200" s="88"/>
      <c r="F200" s="44"/>
      <c r="G200" s="108"/>
      <c r="H200" s="68"/>
      <c r="I200" s="191"/>
      <c r="J200" s="114"/>
      <c r="K200" s="114"/>
      <c r="L200" s="114"/>
      <c r="M200" s="114"/>
      <c r="N200" s="114"/>
      <c r="O200" s="114"/>
      <c r="P200" s="114"/>
      <c r="Q200" s="114"/>
      <c r="R200" s="114"/>
      <c r="S200" s="114"/>
      <c r="T200" s="114"/>
      <c r="U200" s="108"/>
      <c r="V200" s="68"/>
      <c r="W200" s="191"/>
      <c r="X200" s="114"/>
      <c r="Y200" s="114"/>
      <c r="Z200" s="114"/>
      <c r="AA200" s="114"/>
      <c r="AB200" s="114"/>
      <c r="AC200" s="114"/>
      <c r="AD200" s="114"/>
      <c r="AE200" s="114"/>
      <c r="AF200" s="114"/>
      <c r="AG200" s="114"/>
      <c r="AH200" s="114"/>
      <c r="AI200" s="108"/>
      <c r="AJ200" s="68"/>
      <c r="AK200" s="191"/>
      <c r="AL200" s="114"/>
      <c r="AM200" s="114"/>
      <c r="AN200" s="114"/>
      <c r="AO200" s="114"/>
      <c r="AP200" s="114"/>
      <c r="AQ200" s="114"/>
      <c r="AR200" s="114"/>
      <c r="AS200" s="114"/>
      <c r="AT200" s="114"/>
      <c r="AU200" s="114"/>
      <c r="AV200" s="114"/>
      <c r="AW200" s="108"/>
      <c r="AX200" s="68"/>
      <c r="AY200" s="191"/>
      <c r="AZ200" s="114"/>
      <c r="BA200" s="114"/>
      <c r="BB200" s="114"/>
      <c r="BC200" s="114"/>
      <c r="BD200" s="114"/>
      <c r="BE200" s="114"/>
      <c r="BF200" s="114"/>
      <c r="BG200" s="114"/>
      <c r="BH200" s="114"/>
      <c r="BI200" s="114"/>
      <c r="BJ200" s="114"/>
      <c r="BK200" s="108"/>
      <c r="BL200" s="68"/>
      <c r="BM200" s="191"/>
      <c r="BN200" s="114"/>
      <c r="BO200" s="114"/>
      <c r="BP200" s="114"/>
      <c r="BQ200" s="114"/>
      <c r="BR200" s="114"/>
      <c r="BS200" s="114"/>
      <c r="BT200" s="114"/>
      <c r="BU200" s="114"/>
      <c r="BV200" s="114"/>
      <c r="BW200" s="114"/>
      <c r="BX200" s="114"/>
      <c r="BY200" s="99"/>
      <c r="BZ200" s="12"/>
      <c r="CA200" s="119"/>
      <c r="CB200" s="153"/>
      <c r="CC200" s="114"/>
      <c r="CD200" s="99"/>
      <c r="CE200" s="99"/>
      <c r="CF200" s="99"/>
      <c r="CG200" s="99"/>
      <c r="CH200" s="99"/>
      <c r="CI200" s="99"/>
      <c r="CJ200" s="99"/>
      <c r="CK200" s="99"/>
      <c r="CL200" s="99"/>
      <c r="CM200" s="99"/>
      <c r="CN200" s="99"/>
      <c r="CO200" s="99"/>
      <c r="CP200" s="99"/>
      <c r="CQ200" s="99"/>
      <c r="CR200" s="99"/>
      <c r="CS200" s="99"/>
      <c r="CT200" s="99"/>
      <c r="CU200" s="99"/>
      <c r="CV200" s="99"/>
      <c r="CW200" s="99"/>
      <c r="CX200" s="99"/>
      <c r="CY200" s="99"/>
      <c r="CZ200" s="99"/>
      <c r="DA200" s="99"/>
      <c r="DB200" s="99"/>
      <c r="DC200" s="99"/>
      <c r="DD200" s="99"/>
      <c r="DE200" s="99"/>
      <c r="DF200" s="99"/>
      <c r="DG200" s="99"/>
    </row>
    <row r="201" spans="1:111" hidden="1" x14ac:dyDescent="0.25">
      <c r="A201" s="186" t="s">
        <v>62</v>
      </c>
      <c r="B201" s="87"/>
      <c r="C201" s="86"/>
      <c r="D201" s="43">
        <v>0</v>
      </c>
      <c r="E201" s="88"/>
      <c r="F201" s="44"/>
      <c r="G201" s="108" t="s">
        <v>121</v>
      </c>
      <c r="H201" s="197"/>
      <c r="I201" s="256">
        <f>ROUND($D$201*$H$201*$H$202,0)</f>
        <v>0</v>
      </c>
      <c r="J201" s="253">
        <v>0</v>
      </c>
      <c r="K201" s="254">
        <v>0</v>
      </c>
      <c r="L201" s="254">
        <v>0</v>
      </c>
      <c r="M201" s="254">
        <v>0</v>
      </c>
      <c r="N201" s="254">
        <v>0</v>
      </c>
      <c r="O201" s="254">
        <v>0</v>
      </c>
      <c r="P201" s="254">
        <v>0</v>
      </c>
      <c r="Q201" s="254">
        <v>0</v>
      </c>
      <c r="R201" s="254">
        <v>0</v>
      </c>
      <c r="S201" s="254">
        <v>0</v>
      </c>
      <c r="T201" s="254">
        <v>0</v>
      </c>
      <c r="U201" s="108" t="s">
        <v>121</v>
      </c>
      <c r="V201" s="197"/>
      <c r="W201" s="256">
        <f>IF(B8&gt;1,ROUND($D$201*$V$201*$V$202,0),0)</f>
        <v>0</v>
      </c>
      <c r="X201" s="253">
        <v>0</v>
      </c>
      <c r="Y201" s="254">
        <v>0</v>
      </c>
      <c r="Z201" s="254">
        <v>0</v>
      </c>
      <c r="AA201" s="254">
        <v>0</v>
      </c>
      <c r="AB201" s="254">
        <v>0</v>
      </c>
      <c r="AC201" s="254">
        <v>0</v>
      </c>
      <c r="AD201" s="254">
        <v>0</v>
      </c>
      <c r="AE201" s="254">
        <v>0</v>
      </c>
      <c r="AF201" s="254">
        <v>0</v>
      </c>
      <c r="AG201" s="254">
        <v>0</v>
      </c>
      <c r="AH201" s="254">
        <v>0</v>
      </c>
      <c r="AI201" s="108" t="s">
        <v>121</v>
      </c>
      <c r="AJ201" s="197"/>
      <c r="AK201" s="256">
        <f>IF(B8&gt;2,ROUND($D$201*$AJ$201*$AJ$202,0),0)</f>
        <v>0</v>
      </c>
      <c r="AL201" s="253">
        <v>0</v>
      </c>
      <c r="AM201" s="254">
        <v>0</v>
      </c>
      <c r="AN201" s="254">
        <v>0</v>
      </c>
      <c r="AO201" s="254">
        <v>0</v>
      </c>
      <c r="AP201" s="254">
        <v>0</v>
      </c>
      <c r="AQ201" s="254">
        <v>0</v>
      </c>
      <c r="AR201" s="254">
        <v>0</v>
      </c>
      <c r="AS201" s="254">
        <v>0</v>
      </c>
      <c r="AT201" s="254">
        <v>0</v>
      </c>
      <c r="AU201" s="254">
        <v>0</v>
      </c>
      <c r="AV201" s="254">
        <v>0</v>
      </c>
      <c r="AW201" s="108" t="s">
        <v>121</v>
      </c>
      <c r="AX201" s="197"/>
      <c r="AY201" s="256">
        <f>IF(B8&gt;3,ROUND($D$201*$AX$201*$AX$202,0),0)</f>
        <v>0</v>
      </c>
      <c r="AZ201" s="253">
        <v>0</v>
      </c>
      <c r="BA201" s="254">
        <v>0</v>
      </c>
      <c r="BB201" s="254">
        <v>0</v>
      </c>
      <c r="BC201" s="254">
        <v>0</v>
      </c>
      <c r="BD201" s="254">
        <v>0</v>
      </c>
      <c r="BE201" s="254">
        <v>0</v>
      </c>
      <c r="BF201" s="254">
        <v>0</v>
      </c>
      <c r="BG201" s="254">
        <v>0</v>
      </c>
      <c r="BH201" s="254">
        <v>0</v>
      </c>
      <c r="BI201" s="254">
        <v>0</v>
      </c>
      <c r="BJ201" s="254">
        <v>0</v>
      </c>
      <c r="BK201" s="108" t="s">
        <v>121</v>
      </c>
      <c r="BL201" s="197"/>
      <c r="BM201" s="256">
        <f>IF(B8&gt;4,ROUND($D$201*$BL$201*$BL$202,0),0)</f>
        <v>0</v>
      </c>
      <c r="BN201" s="253">
        <v>0</v>
      </c>
      <c r="BO201" s="254">
        <v>0</v>
      </c>
      <c r="BP201" s="254">
        <v>0</v>
      </c>
      <c r="BQ201" s="254">
        <v>0</v>
      </c>
      <c r="BR201" s="254">
        <v>0</v>
      </c>
      <c r="BS201" s="254">
        <v>0</v>
      </c>
      <c r="BT201" s="254">
        <v>0</v>
      </c>
      <c r="BU201" s="254">
        <v>0</v>
      </c>
      <c r="BV201" s="254">
        <v>0</v>
      </c>
      <c r="BW201" s="254">
        <v>0</v>
      </c>
      <c r="BX201" s="254">
        <v>0</v>
      </c>
      <c r="BY201" s="235">
        <f>SUM(I201,W201,AK201,AY201,BM201)</f>
        <v>0</v>
      </c>
      <c r="BZ201" s="12"/>
      <c r="CA201" s="235">
        <f>SUM(J201,X201,AL201,AZ201,BN201)</f>
        <v>0</v>
      </c>
      <c r="CB201" s="235">
        <f>SUM(K201:T202,Y201:AH202,AM201:AV202,BA201:BJ202,BO201:BX202)</f>
        <v>0</v>
      </c>
      <c r="CC201" s="86"/>
      <c r="CD201" s="235">
        <f>BY201-SUM(CE201:DG202)</f>
        <v>0</v>
      </c>
      <c r="CE201" s="235">
        <v>0</v>
      </c>
      <c r="CF201" s="235">
        <v>0</v>
      </c>
      <c r="CG201" s="235">
        <v>0</v>
      </c>
      <c r="CH201" s="235">
        <v>0</v>
      </c>
      <c r="CI201" s="235">
        <v>0</v>
      </c>
      <c r="CJ201" s="235">
        <v>0</v>
      </c>
      <c r="CK201" s="235">
        <v>0</v>
      </c>
      <c r="CL201" s="235">
        <v>0</v>
      </c>
      <c r="CM201" s="235">
        <v>0</v>
      </c>
      <c r="CN201" s="235">
        <v>0</v>
      </c>
      <c r="CO201" s="235">
        <v>0</v>
      </c>
      <c r="CP201" s="235">
        <v>0</v>
      </c>
      <c r="CQ201" s="235">
        <v>0</v>
      </c>
      <c r="CR201" s="235">
        <v>0</v>
      </c>
      <c r="CS201" s="235">
        <v>0</v>
      </c>
      <c r="CT201" s="235">
        <v>0</v>
      </c>
      <c r="CU201" s="235">
        <v>0</v>
      </c>
      <c r="CV201" s="235">
        <v>0</v>
      </c>
      <c r="CW201" s="235">
        <v>0</v>
      </c>
      <c r="CX201" s="235">
        <v>0</v>
      </c>
      <c r="CY201" s="235">
        <v>0</v>
      </c>
      <c r="CZ201" s="235">
        <v>0</v>
      </c>
      <c r="DA201" s="235">
        <v>0</v>
      </c>
      <c r="DB201" s="235">
        <v>0</v>
      </c>
      <c r="DC201" s="235">
        <v>0</v>
      </c>
      <c r="DD201" s="235">
        <v>0</v>
      </c>
      <c r="DE201" s="235">
        <v>0</v>
      </c>
      <c r="DF201" s="235">
        <v>0</v>
      </c>
      <c r="DG201" s="235">
        <v>0</v>
      </c>
    </row>
    <row r="202" spans="1:111" hidden="1" x14ac:dyDescent="0.25">
      <c r="A202" s="186"/>
      <c r="B202" s="87"/>
      <c r="C202" s="86"/>
      <c r="D202" s="43"/>
      <c r="E202" s="88"/>
      <c r="F202" s="44"/>
      <c r="G202" s="108" t="s">
        <v>122</v>
      </c>
      <c r="H202" s="197"/>
      <c r="I202" s="256"/>
      <c r="J202" s="253"/>
      <c r="K202" s="254"/>
      <c r="L202" s="254"/>
      <c r="M202" s="254"/>
      <c r="N202" s="254"/>
      <c r="O202" s="254"/>
      <c r="P202" s="254"/>
      <c r="Q202" s="254"/>
      <c r="R202" s="254"/>
      <c r="S202" s="254"/>
      <c r="T202" s="254"/>
      <c r="U202" s="108" t="s">
        <v>122</v>
      </c>
      <c r="V202" s="197"/>
      <c r="W202" s="256"/>
      <c r="X202" s="253"/>
      <c r="Y202" s="254"/>
      <c r="Z202" s="254"/>
      <c r="AA202" s="254"/>
      <c r="AB202" s="254"/>
      <c r="AC202" s="254"/>
      <c r="AD202" s="254"/>
      <c r="AE202" s="254"/>
      <c r="AF202" s="254"/>
      <c r="AG202" s="254"/>
      <c r="AH202" s="254"/>
      <c r="AI202" s="108" t="s">
        <v>122</v>
      </c>
      <c r="AJ202" s="197"/>
      <c r="AK202" s="256"/>
      <c r="AL202" s="253"/>
      <c r="AM202" s="254"/>
      <c r="AN202" s="254"/>
      <c r="AO202" s="254"/>
      <c r="AP202" s="254"/>
      <c r="AQ202" s="254"/>
      <c r="AR202" s="254"/>
      <c r="AS202" s="254"/>
      <c r="AT202" s="254"/>
      <c r="AU202" s="254"/>
      <c r="AV202" s="254"/>
      <c r="AW202" s="108" t="s">
        <v>122</v>
      </c>
      <c r="AX202" s="197"/>
      <c r="AY202" s="256"/>
      <c r="AZ202" s="253"/>
      <c r="BA202" s="254"/>
      <c r="BB202" s="254"/>
      <c r="BC202" s="254"/>
      <c r="BD202" s="254"/>
      <c r="BE202" s="254"/>
      <c r="BF202" s="254"/>
      <c r="BG202" s="254"/>
      <c r="BH202" s="254"/>
      <c r="BI202" s="254"/>
      <c r="BJ202" s="254"/>
      <c r="BK202" s="108" t="s">
        <v>122</v>
      </c>
      <c r="BL202" s="197"/>
      <c r="BM202" s="256"/>
      <c r="BN202" s="253"/>
      <c r="BO202" s="254"/>
      <c r="BP202" s="254"/>
      <c r="BQ202" s="254"/>
      <c r="BR202" s="254"/>
      <c r="BS202" s="254"/>
      <c r="BT202" s="254"/>
      <c r="BU202" s="254"/>
      <c r="BV202" s="254"/>
      <c r="BW202" s="254"/>
      <c r="BX202" s="254"/>
      <c r="BY202" s="235"/>
      <c r="BZ202" s="12"/>
      <c r="CA202" s="235"/>
      <c r="CB202" s="235"/>
      <c r="CC202" s="86"/>
      <c r="CD202" s="235"/>
      <c r="CE202" s="235"/>
      <c r="CF202" s="235"/>
      <c r="CG202" s="235"/>
      <c r="CH202" s="235"/>
      <c r="CI202" s="235"/>
      <c r="CJ202" s="235"/>
      <c r="CK202" s="235"/>
      <c r="CL202" s="235"/>
      <c r="CM202" s="235"/>
      <c r="CN202" s="235"/>
      <c r="CO202" s="235"/>
      <c r="CP202" s="235"/>
      <c r="CQ202" s="235"/>
      <c r="CR202" s="235"/>
      <c r="CS202" s="235"/>
      <c r="CT202" s="235"/>
      <c r="CU202" s="235"/>
      <c r="CV202" s="235"/>
      <c r="CW202" s="235"/>
      <c r="CX202" s="235"/>
      <c r="CY202" s="235"/>
      <c r="CZ202" s="235"/>
      <c r="DA202" s="235"/>
      <c r="DB202" s="235"/>
      <c r="DC202" s="235"/>
      <c r="DD202" s="235"/>
      <c r="DE202" s="235"/>
      <c r="DF202" s="235"/>
      <c r="DG202" s="235"/>
    </row>
    <row r="203" spans="1:111" hidden="1" x14ac:dyDescent="0.25">
      <c r="A203" s="186"/>
      <c r="B203" s="87"/>
      <c r="C203" s="86"/>
      <c r="D203" s="43"/>
      <c r="E203" s="88"/>
      <c r="F203" s="44"/>
      <c r="G203" s="108"/>
      <c r="H203" s="197"/>
      <c r="I203" s="191"/>
      <c r="J203" s="114"/>
      <c r="K203" s="114"/>
      <c r="L203" s="114"/>
      <c r="M203" s="114"/>
      <c r="N203" s="114"/>
      <c r="O203" s="114"/>
      <c r="P203" s="114"/>
      <c r="Q203" s="114"/>
      <c r="R203" s="114"/>
      <c r="S203" s="114"/>
      <c r="T203" s="114"/>
      <c r="U203" s="108"/>
      <c r="V203" s="197"/>
      <c r="W203" s="191"/>
      <c r="X203" s="114"/>
      <c r="Y203" s="114"/>
      <c r="Z203" s="114"/>
      <c r="AA203" s="114"/>
      <c r="AB203" s="114"/>
      <c r="AC203" s="114"/>
      <c r="AD203" s="114"/>
      <c r="AE203" s="114"/>
      <c r="AF203" s="114"/>
      <c r="AG203" s="114"/>
      <c r="AH203" s="114"/>
      <c r="AI203" s="108"/>
      <c r="AJ203" s="197"/>
      <c r="AK203" s="191"/>
      <c r="AL203" s="114"/>
      <c r="AM203" s="114"/>
      <c r="AN203" s="114"/>
      <c r="AO203" s="114"/>
      <c r="AP203" s="114"/>
      <c r="AQ203" s="114"/>
      <c r="AR203" s="114"/>
      <c r="AS203" s="114"/>
      <c r="AT203" s="114"/>
      <c r="AU203" s="114"/>
      <c r="AV203" s="114"/>
      <c r="AW203" s="108"/>
      <c r="AX203" s="197"/>
      <c r="AY203" s="191"/>
      <c r="AZ203" s="114"/>
      <c r="BA203" s="114"/>
      <c r="BB203" s="114"/>
      <c r="BC203" s="114"/>
      <c r="BD203" s="114"/>
      <c r="BE203" s="114"/>
      <c r="BF203" s="114"/>
      <c r="BG203" s="114"/>
      <c r="BH203" s="114"/>
      <c r="BI203" s="114"/>
      <c r="BJ203" s="114"/>
      <c r="BK203" s="108"/>
      <c r="BL203" s="197"/>
      <c r="BM203" s="191"/>
      <c r="BN203" s="114"/>
      <c r="BO203" s="114"/>
      <c r="BP203" s="114"/>
      <c r="BQ203" s="114"/>
      <c r="BR203" s="114"/>
      <c r="BS203" s="114"/>
      <c r="BT203" s="114"/>
      <c r="BU203" s="114"/>
      <c r="BV203" s="114"/>
      <c r="BW203" s="114"/>
      <c r="BX203" s="114"/>
      <c r="BY203" s="99"/>
      <c r="BZ203" s="12"/>
      <c r="CA203" s="119"/>
      <c r="CB203" s="153"/>
      <c r="CC203" s="114"/>
      <c r="CD203" s="99"/>
      <c r="CE203" s="99"/>
      <c r="CF203" s="99"/>
      <c r="CG203" s="99"/>
      <c r="CH203" s="99"/>
      <c r="CI203" s="99"/>
      <c r="CJ203" s="99"/>
      <c r="CK203" s="99"/>
      <c r="CL203" s="99"/>
      <c r="CM203" s="99"/>
      <c r="CN203" s="99"/>
      <c r="CO203" s="99"/>
      <c r="CP203" s="99"/>
      <c r="CQ203" s="99"/>
      <c r="CR203" s="99"/>
      <c r="CS203" s="99"/>
      <c r="CT203" s="99"/>
      <c r="CU203" s="99"/>
      <c r="CV203" s="99"/>
      <c r="CW203" s="99"/>
      <c r="CX203" s="99"/>
      <c r="CY203" s="99"/>
      <c r="CZ203" s="99"/>
      <c r="DA203" s="99"/>
      <c r="DB203" s="99"/>
      <c r="DC203" s="99"/>
      <c r="DD203" s="99"/>
      <c r="DE203" s="99"/>
      <c r="DF203" s="99"/>
      <c r="DG203" s="99"/>
    </row>
    <row r="204" spans="1:111" hidden="1" x14ac:dyDescent="0.25">
      <c r="A204" s="186" t="s">
        <v>62</v>
      </c>
      <c r="B204" s="87"/>
      <c r="C204" s="86"/>
      <c r="D204" s="43">
        <v>0</v>
      </c>
      <c r="E204" s="88"/>
      <c r="F204" s="44"/>
      <c r="G204" s="108" t="s">
        <v>121</v>
      </c>
      <c r="H204" s="197"/>
      <c r="I204" s="256">
        <f>ROUND($D$204*$H$204*$H$205,0)</f>
        <v>0</v>
      </c>
      <c r="J204" s="253">
        <v>0</v>
      </c>
      <c r="K204" s="254">
        <v>0</v>
      </c>
      <c r="L204" s="254">
        <v>0</v>
      </c>
      <c r="M204" s="254">
        <v>0</v>
      </c>
      <c r="N204" s="254">
        <v>0</v>
      </c>
      <c r="O204" s="254">
        <v>0</v>
      </c>
      <c r="P204" s="254">
        <v>0</v>
      </c>
      <c r="Q204" s="254">
        <v>0</v>
      </c>
      <c r="R204" s="254">
        <v>0</v>
      </c>
      <c r="S204" s="254">
        <v>0</v>
      </c>
      <c r="T204" s="254">
        <v>0</v>
      </c>
      <c r="U204" s="108" t="s">
        <v>121</v>
      </c>
      <c r="V204" s="197"/>
      <c r="W204" s="256">
        <f>IF(B8&gt;1,ROUND($D$204*$V$204*$V$205,0),0)</f>
        <v>0</v>
      </c>
      <c r="X204" s="253">
        <v>0</v>
      </c>
      <c r="Y204" s="254">
        <v>0</v>
      </c>
      <c r="Z204" s="254">
        <v>0</v>
      </c>
      <c r="AA204" s="254">
        <v>0</v>
      </c>
      <c r="AB204" s="254">
        <v>0</v>
      </c>
      <c r="AC204" s="254">
        <v>0</v>
      </c>
      <c r="AD204" s="254">
        <v>0</v>
      </c>
      <c r="AE204" s="254">
        <v>0</v>
      </c>
      <c r="AF204" s="254">
        <v>0</v>
      </c>
      <c r="AG204" s="254">
        <v>0</v>
      </c>
      <c r="AH204" s="254">
        <v>0</v>
      </c>
      <c r="AI204" s="108" t="s">
        <v>121</v>
      </c>
      <c r="AJ204" s="197"/>
      <c r="AK204" s="256">
        <f>IF(B8&gt;2,ROUND($D$204*$AJ$204*$AJ$205,0),0)</f>
        <v>0</v>
      </c>
      <c r="AL204" s="253">
        <v>0</v>
      </c>
      <c r="AM204" s="254">
        <v>0</v>
      </c>
      <c r="AN204" s="254">
        <v>0</v>
      </c>
      <c r="AO204" s="254">
        <v>0</v>
      </c>
      <c r="AP204" s="254">
        <v>0</v>
      </c>
      <c r="AQ204" s="254">
        <v>0</v>
      </c>
      <c r="AR204" s="254">
        <v>0</v>
      </c>
      <c r="AS204" s="254">
        <v>0</v>
      </c>
      <c r="AT204" s="254">
        <v>0</v>
      </c>
      <c r="AU204" s="254">
        <v>0</v>
      </c>
      <c r="AV204" s="254">
        <v>0</v>
      </c>
      <c r="AW204" s="108" t="s">
        <v>121</v>
      </c>
      <c r="AX204" s="197"/>
      <c r="AY204" s="256">
        <f>IF(B8&gt;3,ROUND($D$204*$AX$204*$AX$205,0),0)</f>
        <v>0</v>
      </c>
      <c r="AZ204" s="253">
        <v>0</v>
      </c>
      <c r="BA204" s="254">
        <v>0</v>
      </c>
      <c r="BB204" s="254">
        <v>0</v>
      </c>
      <c r="BC204" s="254">
        <v>0</v>
      </c>
      <c r="BD204" s="254">
        <v>0</v>
      </c>
      <c r="BE204" s="254">
        <v>0</v>
      </c>
      <c r="BF204" s="254">
        <v>0</v>
      </c>
      <c r="BG204" s="254">
        <v>0</v>
      </c>
      <c r="BH204" s="254">
        <v>0</v>
      </c>
      <c r="BI204" s="254">
        <v>0</v>
      </c>
      <c r="BJ204" s="254">
        <v>0</v>
      </c>
      <c r="BK204" s="108" t="s">
        <v>121</v>
      </c>
      <c r="BL204" s="197"/>
      <c r="BM204" s="256">
        <f>IF(B8&gt;4,ROUND($D$204*$BL$204*$BL$205,0),0)</f>
        <v>0</v>
      </c>
      <c r="BN204" s="253">
        <v>0</v>
      </c>
      <c r="BO204" s="254">
        <v>0</v>
      </c>
      <c r="BP204" s="254">
        <v>0</v>
      </c>
      <c r="BQ204" s="254">
        <v>0</v>
      </c>
      <c r="BR204" s="254">
        <v>0</v>
      </c>
      <c r="BS204" s="254">
        <v>0</v>
      </c>
      <c r="BT204" s="254">
        <v>0</v>
      </c>
      <c r="BU204" s="254">
        <v>0</v>
      </c>
      <c r="BV204" s="254">
        <v>0</v>
      </c>
      <c r="BW204" s="254">
        <v>0</v>
      </c>
      <c r="BX204" s="254">
        <v>0</v>
      </c>
      <c r="BY204" s="235">
        <f>SUM(I204,W204,AK204,AY204,BM204)</f>
        <v>0</v>
      </c>
      <c r="BZ204" s="12"/>
      <c r="CA204" s="235">
        <f>SUM(J204,X204,AL204,AZ204,BN204)</f>
        <v>0</v>
      </c>
      <c r="CB204" s="235">
        <f>SUM(K204:T205,Y204:AH205,AM204:AV205,BA204:BJ205,BO204:BX205)</f>
        <v>0</v>
      </c>
      <c r="CC204" s="86"/>
      <c r="CD204" s="235">
        <f>BY204-SUM(CE204:DG205)</f>
        <v>0</v>
      </c>
      <c r="CE204" s="235">
        <v>0</v>
      </c>
      <c r="CF204" s="235">
        <v>0</v>
      </c>
      <c r="CG204" s="235">
        <v>0</v>
      </c>
      <c r="CH204" s="235">
        <v>0</v>
      </c>
      <c r="CI204" s="235">
        <v>0</v>
      </c>
      <c r="CJ204" s="235">
        <v>0</v>
      </c>
      <c r="CK204" s="235">
        <v>0</v>
      </c>
      <c r="CL204" s="235">
        <v>0</v>
      </c>
      <c r="CM204" s="235">
        <v>0</v>
      </c>
      <c r="CN204" s="235">
        <v>0</v>
      </c>
      <c r="CO204" s="235">
        <v>0</v>
      </c>
      <c r="CP204" s="235">
        <v>0</v>
      </c>
      <c r="CQ204" s="235">
        <v>0</v>
      </c>
      <c r="CR204" s="235">
        <v>0</v>
      </c>
      <c r="CS204" s="235">
        <v>0</v>
      </c>
      <c r="CT204" s="235">
        <v>0</v>
      </c>
      <c r="CU204" s="235">
        <v>0</v>
      </c>
      <c r="CV204" s="235">
        <v>0</v>
      </c>
      <c r="CW204" s="235">
        <v>0</v>
      </c>
      <c r="CX204" s="235">
        <v>0</v>
      </c>
      <c r="CY204" s="235">
        <v>0</v>
      </c>
      <c r="CZ204" s="235">
        <v>0</v>
      </c>
      <c r="DA204" s="235">
        <v>0</v>
      </c>
      <c r="DB204" s="235">
        <v>0</v>
      </c>
      <c r="DC204" s="235">
        <v>0</v>
      </c>
      <c r="DD204" s="235">
        <v>0</v>
      </c>
      <c r="DE204" s="235">
        <v>0</v>
      </c>
      <c r="DF204" s="235">
        <v>0</v>
      </c>
      <c r="DG204" s="235">
        <v>0</v>
      </c>
    </row>
    <row r="205" spans="1:111" hidden="1" x14ac:dyDescent="0.25">
      <c r="A205" s="107"/>
      <c r="B205" s="87"/>
      <c r="C205" s="86"/>
      <c r="D205" s="86"/>
      <c r="E205" s="88"/>
      <c r="F205" s="44"/>
      <c r="G205" s="108" t="s">
        <v>122</v>
      </c>
      <c r="H205" s="197"/>
      <c r="I205" s="256"/>
      <c r="J205" s="253"/>
      <c r="K205" s="254"/>
      <c r="L205" s="254"/>
      <c r="M205" s="254"/>
      <c r="N205" s="254"/>
      <c r="O205" s="254"/>
      <c r="P205" s="254"/>
      <c r="Q205" s="254"/>
      <c r="R205" s="254"/>
      <c r="S205" s="254"/>
      <c r="T205" s="254"/>
      <c r="U205" s="108" t="s">
        <v>122</v>
      </c>
      <c r="V205" s="197"/>
      <c r="W205" s="256"/>
      <c r="X205" s="253"/>
      <c r="Y205" s="254"/>
      <c r="Z205" s="254"/>
      <c r="AA205" s="254"/>
      <c r="AB205" s="254"/>
      <c r="AC205" s="254"/>
      <c r="AD205" s="254"/>
      <c r="AE205" s="254"/>
      <c r="AF205" s="254"/>
      <c r="AG205" s="254"/>
      <c r="AH205" s="254"/>
      <c r="AI205" s="108" t="s">
        <v>122</v>
      </c>
      <c r="AJ205" s="197"/>
      <c r="AK205" s="256"/>
      <c r="AL205" s="253"/>
      <c r="AM205" s="254"/>
      <c r="AN205" s="254"/>
      <c r="AO205" s="254"/>
      <c r="AP205" s="254"/>
      <c r="AQ205" s="254"/>
      <c r="AR205" s="254"/>
      <c r="AS205" s="254"/>
      <c r="AT205" s="254"/>
      <c r="AU205" s="254"/>
      <c r="AV205" s="254"/>
      <c r="AW205" s="108" t="s">
        <v>122</v>
      </c>
      <c r="AX205" s="197"/>
      <c r="AY205" s="256"/>
      <c r="AZ205" s="253"/>
      <c r="BA205" s="254"/>
      <c r="BB205" s="254"/>
      <c r="BC205" s="254"/>
      <c r="BD205" s="254"/>
      <c r="BE205" s="254"/>
      <c r="BF205" s="254"/>
      <c r="BG205" s="254"/>
      <c r="BH205" s="254"/>
      <c r="BI205" s="254"/>
      <c r="BJ205" s="254"/>
      <c r="BK205" s="108" t="s">
        <v>122</v>
      </c>
      <c r="BL205" s="197"/>
      <c r="BM205" s="256"/>
      <c r="BN205" s="253"/>
      <c r="BO205" s="254"/>
      <c r="BP205" s="254"/>
      <c r="BQ205" s="254"/>
      <c r="BR205" s="254"/>
      <c r="BS205" s="254"/>
      <c r="BT205" s="254"/>
      <c r="BU205" s="254"/>
      <c r="BV205" s="254"/>
      <c r="BW205" s="254"/>
      <c r="BX205" s="254"/>
      <c r="BY205" s="235"/>
      <c r="BZ205" s="12"/>
      <c r="CA205" s="235"/>
      <c r="CB205" s="235"/>
      <c r="CC205" s="86"/>
      <c r="CD205" s="235"/>
      <c r="CE205" s="235"/>
      <c r="CF205" s="235"/>
      <c r="CG205" s="235"/>
      <c r="CH205" s="235"/>
      <c r="CI205" s="235"/>
      <c r="CJ205" s="235"/>
      <c r="CK205" s="235"/>
      <c r="CL205" s="235"/>
      <c r="CM205" s="235"/>
      <c r="CN205" s="235"/>
      <c r="CO205" s="235"/>
      <c r="CP205" s="235"/>
      <c r="CQ205" s="235"/>
      <c r="CR205" s="235"/>
      <c r="CS205" s="235"/>
      <c r="CT205" s="235"/>
      <c r="CU205" s="235"/>
      <c r="CV205" s="235"/>
      <c r="CW205" s="235"/>
      <c r="CX205" s="235"/>
      <c r="CY205" s="235"/>
      <c r="CZ205" s="235"/>
      <c r="DA205" s="235"/>
      <c r="DB205" s="235"/>
      <c r="DC205" s="235"/>
      <c r="DD205" s="235"/>
      <c r="DE205" s="235"/>
      <c r="DF205" s="235"/>
      <c r="DG205" s="235"/>
    </row>
    <row r="206" spans="1:111" hidden="1" x14ac:dyDescent="0.25">
      <c r="A206" s="107"/>
      <c r="B206" s="87"/>
      <c r="C206" s="86"/>
      <c r="D206" s="86"/>
      <c r="E206" s="88"/>
      <c r="F206" s="44"/>
      <c r="G206" s="108"/>
      <c r="H206" s="197"/>
      <c r="I206" s="191"/>
      <c r="J206" s="114"/>
      <c r="K206" s="114"/>
      <c r="L206" s="114"/>
      <c r="M206" s="114"/>
      <c r="N206" s="114"/>
      <c r="O206" s="114"/>
      <c r="P206" s="114"/>
      <c r="Q206" s="114"/>
      <c r="R206" s="114"/>
      <c r="S206" s="114"/>
      <c r="T206" s="114"/>
      <c r="U206" s="108"/>
      <c r="V206" s="197"/>
      <c r="W206" s="191"/>
      <c r="X206" s="114"/>
      <c r="Y206" s="114"/>
      <c r="Z206" s="114"/>
      <c r="AA206" s="114"/>
      <c r="AB206" s="114"/>
      <c r="AC206" s="114"/>
      <c r="AD206" s="114"/>
      <c r="AE206" s="114"/>
      <c r="AF206" s="114"/>
      <c r="AG206" s="114"/>
      <c r="AH206" s="114"/>
      <c r="AI206" s="108"/>
      <c r="AJ206" s="197"/>
      <c r="AK206" s="191"/>
      <c r="AL206" s="114"/>
      <c r="AM206" s="114"/>
      <c r="AN206" s="114"/>
      <c r="AO206" s="114"/>
      <c r="AP206" s="114"/>
      <c r="AQ206" s="114"/>
      <c r="AR206" s="114"/>
      <c r="AS206" s="114"/>
      <c r="AT206" s="114"/>
      <c r="AU206" s="114"/>
      <c r="AV206" s="114"/>
      <c r="AW206" s="108"/>
      <c r="AX206" s="197"/>
      <c r="AY206" s="191"/>
      <c r="AZ206" s="114"/>
      <c r="BA206" s="114"/>
      <c r="BB206" s="114"/>
      <c r="BC206" s="114"/>
      <c r="BD206" s="114"/>
      <c r="BE206" s="114"/>
      <c r="BF206" s="114"/>
      <c r="BG206" s="114"/>
      <c r="BH206" s="114"/>
      <c r="BI206" s="114"/>
      <c r="BJ206" s="114"/>
      <c r="BK206" s="108"/>
      <c r="BL206" s="197"/>
      <c r="BM206" s="191"/>
      <c r="BN206" s="114"/>
      <c r="BO206" s="114"/>
      <c r="BP206" s="114"/>
      <c r="BQ206" s="114"/>
      <c r="BR206" s="114"/>
      <c r="BS206" s="114"/>
      <c r="BT206" s="114"/>
      <c r="BU206" s="114"/>
      <c r="BV206" s="114"/>
      <c r="BW206" s="114"/>
      <c r="BX206" s="114"/>
      <c r="BY206" s="99"/>
      <c r="BZ206" s="84"/>
      <c r="CA206" s="119"/>
      <c r="CB206" s="153"/>
      <c r="CC206" s="114"/>
      <c r="CD206" s="99"/>
      <c r="CE206" s="99"/>
      <c r="CF206" s="99"/>
      <c r="CG206" s="99"/>
      <c r="CH206" s="99"/>
      <c r="CI206" s="99"/>
      <c r="CJ206" s="99"/>
      <c r="CK206" s="99"/>
      <c r="CL206" s="99"/>
      <c r="CM206" s="99"/>
      <c r="CN206" s="99"/>
      <c r="CO206" s="99"/>
      <c r="CP206" s="99"/>
      <c r="CQ206" s="99"/>
      <c r="CR206" s="99"/>
      <c r="CS206" s="99"/>
      <c r="CT206" s="99"/>
      <c r="CU206" s="99"/>
      <c r="CV206" s="99"/>
      <c r="CW206" s="99"/>
      <c r="CX206" s="99"/>
      <c r="CY206" s="99"/>
      <c r="CZ206" s="99"/>
      <c r="DA206" s="99"/>
      <c r="DB206" s="99"/>
      <c r="DC206" s="99"/>
      <c r="DD206" s="99"/>
      <c r="DE206" s="99"/>
      <c r="DF206" s="99"/>
      <c r="DG206" s="99"/>
    </row>
    <row r="207" spans="1:111" hidden="1" x14ac:dyDescent="0.25">
      <c r="A207" s="186" t="s">
        <v>62</v>
      </c>
      <c r="B207" s="87"/>
      <c r="C207" s="86"/>
      <c r="D207" s="43">
        <v>0</v>
      </c>
      <c r="E207" s="88"/>
      <c r="F207" s="44"/>
      <c r="G207" s="108" t="s">
        <v>121</v>
      </c>
      <c r="H207" s="197"/>
      <c r="I207" s="256">
        <f>ROUND($D$207*$H$207*$H$208,0)</f>
        <v>0</v>
      </c>
      <c r="J207" s="253">
        <v>0</v>
      </c>
      <c r="K207" s="254">
        <v>0</v>
      </c>
      <c r="L207" s="254">
        <v>0</v>
      </c>
      <c r="M207" s="254">
        <v>0</v>
      </c>
      <c r="N207" s="254">
        <v>0</v>
      </c>
      <c r="O207" s="254">
        <v>0</v>
      </c>
      <c r="P207" s="254">
        <v>0</v>
      </c>
      <c r="Q207" s="254">
        <v>0</v>
      </c>
      <c r="R207" s="254">
        <v>0</v>
      </c>
      <c r="S207" s="254">
        <v>0</v>
      </c>
      <c r="T207" s="254">
        <v>0</v>
      </c>
      <c r="U207" s="108" t="s">
        <v>121</v>
      </c>
      <c r="V207" s="197"/>
      <c r="W207" s="256">
        <f>IF(B8&gt;1,ROUND($D$207*$V$207*$V$208,0),0)</f>
        <v>0</v>
      </c>
      <c r="X207" s="253">
        <v>0</v>
      </c>
      <c r="Y207" s="254">
        <v>0</v>
      </c>
      <c r="Z207" s="254">
        <v>0</v>
      </c>
      <c r="AA207" s="254">
        <v>0</v>
      </c>
      <c r="AB207" s="254">
        <v>0</v>
      </c>
      <c r="AC207" s="254">
        <v>0</v>
      </c>
      <c r="AD207" s="254">
        <v>0</v>
      </c>
      <c r="AE207" s="254">
        <v>0</v>
      </c>
      <c r="AF207" s="254">
        <v>0</v>
      </c>
      <c r="AG207" s="254">
        <v>0</v>
      </c>
      <c r="AH207" s="254">
        <v>0</v>
      </c>
      <c r="AI207" s="108" t="s">
        <v>121</v>
      </c>
      <c r="AJ207" s="197"/>
      <c r="AK207" s="256">
        <f>IF(B8&gt;2,ROUND($D$207*$AJ$207*$AJ$208,0),0)</f>
        <v>0</v>
      </c>
      <c r="AL207" s="253">
        <v>0</v>
      </c>
      <c r="AM207" s="254">
        <v>0</v>
      </c>
      <c r="AN207" s="254">
        <v>0</v>
      </c>
      <c r="AO207" s="254">
        <v>0</v>
      </c>
      <c r="AP207" s="254">
        <v>0</v>
      </c>
      <c r="AQ207" s="254">
        <v>0</v>
      </c>
      <c r="AR207" s="254">
        <v>0</v>
      </c>
      <c r="AS207" s="254">
        <v>0</v>
      </c>
      <c r="AT207" s="254">
        <v>0</v>
      </c>
      <c r="AU207" s="254">
        <v>0</v>
      </c>
      <c r="AV207" s="254">
        <v>0</v>
      </c>
      <c r="AW207" s="108" t="s">
        <v>121</v>
      </c>
      <c r="AX207" s="197"/>
      <c r="AY207" s="256">
        <f>IF(B8&gt;3,ROUND($D$207*$AX$207*$AX$208,0),0)</f>
        <v>0</v>
      </c>
      <c r="AZ207" s="253">
        <v>0</v>
      </c>
      <c r="BA207" s="254">
        <v>0</v>
      </c>
      <c r="BB207" s="254">
        <v>0</v>
      </c>
      <c r="BC207" s="254">
        <v>0</v>
      </c>
      <c r="BD207" s="254">
        <v>0</v>
      </c>
      <c r="BE207" s="254">
        <v>0</v>
      </c>
      <c r="BF207" s="254">
        <v>0</v>
      </c>
      <c r="BG207" s="254">
        <v>0</v>
      </c>
      <c r="BH207" s="254">
        <v>0</v>
      </c>
      <c r="BI207" s="254">
        <v>0</v>
      </c>
      <c r="BJ207" s="254">
        <v>0</v>
      </c>
      <c r="BK207" s="108" t="s">
        <v>121</v>
      </c>
      <c r="BL207" s="197"/>
      <c r="BM207" s="256">
        <f>IF(B8&gt;4,ROUND($D$207*$BL$207*$BL$208,0),0)</f>
        <v>0</v>
      </c>
      <c r="BN207" s="253">
        <v>0</v>
      </c>
      <c r="BO207" s="254">
        <v>0</v>
      </c>
      <c r="BP207" s="254">
        <v>0</v>
      </c>
      <c r="BQ207" s="254">
        <v>0</v>
      </c>
      <c r="BR207" s="254">
        <v>0</v>
      </c>
      <c r="BS207" s="254">
        <v>0</v>
      </c>
      <c r="BT207" s="254">
        <v>0</v>
      </c>
      <c r="BU207" s="254">
        <v>0</v>
      </c>
      <c r="BV207" s="254">
        <v>0</v>
      </c>
      <c r="BW207" s="254">
        <v>0</v>
      </c>
      <c r="BX207" s="254">
        <v>0</v>
      </c>
      <c r="BY207" s="235">
        <f>SUM(I207,W207,AK207,AY207,BM207)</f>
        <v>0</v>
      </c>
      <c r="BZ207" s="84"/>
      <c r="CA207" s="235">
        <f>SUM(J207,X207,AL207,AZ207,BN207)</f>
        <v>0</v>
      </c>
      <c r="CB207" s="235">
        <f>SUM(K207:T208,Y207:AH208,AM207:AV208,BA207:BJ208,BO207:BX208)</f>
        <v>0</v>
      </c>
      <c r="CC207" s="86"/>
      <c r="CD207" s="235">
        <f>BY207-SUM(CE207:DG208)</f>
        <v>0</v>
      </c>
      <c r="CE207" s="235">
        <v>0</v>
      </c>
      <c r="CF207" s="235">
        <v>0</v>
      </c>
      <c r="CG207" s="235">
        <v>0</v>
      </c>
      <c r="CH207" s="235">
        <v>0</v>
      </c>
      <c r="CI207" s="235">
        <v>0</v>
      </c>
      <c r="CJ207" s="235">
        <v>0</v>
      </c>
      <c r="CK207" s="235">
        <v>0</v>
      </c>
      <c r="CL207" s="235">
        <v>0</v>
      </c>
      <c r="CM207" s="235">
        <v>0</v>
      </c>
      <c r="CN207" s="235">
        <v>0</v>
      </c>
      <c r="CO207" s="235">
        <v>0</v>
      </c>
      <c r="CP207" s="235">
        <v>0</v>
      </c>
      <c r="CQ207" s="235">
        <v>0</v>
      </c>
      <c r="CR207" s="235">
        <v>0</v>
      </c>
      <c r="CS207" s="235">
        <v>0</v>
      </c>
      <c r="CT207" s="235">
        <v>0</v>
      </c>
      <c r="CU207" s="235">
        <v>0</v>
      </c>
      <c r="CV207" s="235">
        <v>0</v>
      </c>
      <c r="CW207" s="235">
        <v>0</v>
      </c>
      <c r="CX207" s="235">
        <v>0</v>
      </c>
      <c r="CY207" s="235">
        <v>0</v>
      </c>
      <c r="CZ207" s="235">
        <v>0</v>
      </c>
      <c r="DA207" s="235">
        <v>0</v>
      </c>
      <c r="DB207" s="235">
        <v>0</v>
      </c>
      <c r="DC207" s="235">
        <v>0</v>
      </c>
      <c r="DD207" s="235">
        <v>0</v>
      </c>
      <c r="DE207" s="235">
        <v>0</v>
      </c>
      <c r="DF207" s="235">
        <v>0</v>
      </c>
      <c r="DG207" s="235">
        <v>0</v>
      </c>
    </row>
    <row r="208" spans="1:111" hidden="1" x14ac:dyDescent="0.25">
      <c r="A208" s="186"/>
      <c r="B208" s="87"/>
      <c r="C208" s="86"/>
      <c r="D208" s="43"/>
      <c r="E208" s="88"/>
      <c r="F208" s="44"/>
      <c r="G208" s="108" t="s">
        <v>122</v>
      </c>
      <c r="H208" s="68"/>
      <c r="I208" s="256"/>
      <c r="J208" s="253"/>
      <c r="K208" s="254"/>
      <c r="L208" s="254"/>
      <c r="M208" s="254"/>
      <c r="N208" s="254"/>
      <c r="O208" s="254"/>
      <c r="P208" s="254"/>
      <c r="Q208" s="254"/>
      <c r="R208" s="254"/>
      <c r="S208" s="254"/>
      <c r="T208" s="254"/>
      <c r="U208" s="108" t="s">
        <v>122</v>
      </c>
      <c r="V208" s="68"/>
      <c r="W208" s="256"/>
      <c r="X208" s="253"/>
      <c r="Y208" s="254"/>
      <c r="Z208" s="254"/>
      <c r="AA208" s="254"/>
      <c r="AB208" s="254"/>
      <c r="AC208" s="254"/>
      <c r="AD208" s="254"/>
      <c r="AE208" s="254"/>
      <c r="AF208" s="254"/>
      <c r="AG208" s="254"/>
      <c r="AH208" s="254"/>
      <c r="AI208" s="108" t="s">
        <v>122</v>
      </c>
      <c r="AJ208" s="68"/>
      <c r="AK208" s="256"/>
      <c r="AL208" s="253"/>
      <c r="AM208" s="254"/>
      <c r="AN208" s="254"/>
      <c r="AO208" s="254"/>
      <c r="AP208" s="254"/>
      <c r="AQ208" s="254"/>
      <c r="AR208" s="254"/>
      <c r="AS208" s="254"/>
      <c r="AT208" s="254"/>
      <c r="AU208" s="254"/>
      <c r="AV208" s="254"/>
      <c r="AW208" s="108" t="s">
        <v>122</v>
      </c>
      <c r="AX208" s="68"/>
      <c r="AY208" s="256"/>
      <c r="AZ208" s="253"/>
      <c r="BA208" s="254"/>
      <c r="BB208" s="254"/>
      <c r="BC208" s="254"/>
      <c r="BD208" s="254"/>
      <c r="BE208" s="254"/>
      <c r="BF208" s="254"/>
      <c r="BG208" s="254"/>
      <c r="BH208" s="254"/>
      <c r="BI208" s="254"/>
      <c r="BJ208" s="254"/>
      <c r="BK208" s="108" t="s">
        <v>122</v>
      </c>
      <c r="BL208" s="68"/>
      <c r="BM208" s="256"/>
      <c r="BN208" s="253"/>
      <c r="BO208" s="254"/>
      <c r="BP208" s="254"/>
      <c r="BQ208" s="254"/>
      <c r="BR208" s="254"/>
      <c r="BS208" s="254"/>
      <c r="BT208" s="254"/>
      <c r="BU208" s="254"/>
      <c r="BV208" s="254"/>
      <c r="BW208" s="254"/>
      <c r="BX208" s="254"/>
      <c r="BY208" s="235"/>
      <c r="BZ208" s="84"/>
      <c r="CA208" s="235"/>
      <c r="CB208" s="235"/>
      <c r="CC208" s="86"/>
      <c r="CD208" s="235"/>
      <c r="CE208" s="235"/>
      <c r="CF208" s="235"/>
      <c r="CG208" s="235"/>
      <c r="CH208" s="235"/>
      <c r="CI208" s="235"/>
      <c r="CJ208" s="235"/>
      <c r="CK208" s="235"/>
      <c r="CL208" s="235"/>
      <c r="CM208" s="235"/>
      <c r="CN208" s="235"/>
      <c r="CO208" s="235"/>
      <c r="CP208" s="235"/>
      <c r="CQ208" s="235"/>
      <c r="CR208" s="235"/>
      <c r="CS208" s="235"/>
      <c r="CT208" s="235"/>
      <c r="CU208" s="235"/>
      <c r="CV208" s="235"/>
      <c r="CW208" s="235"/>
      <c r="CX208" s="235"/>
      <c r="CY208" s="235"/>
      <c r="CZ208" s="235"/>
      <c r="DA208" s="235"/>
      <c r="DB208" s="235"/>
      <c r="DC208" s="235"/>
      <c r="DD208" s="235"/>
      <c r="DE208" s="235"/>
      <c r="DF208" s="235"/>
      <c r="DG208" s="235"/>
    </row>
    <row r="209" spans="1:111" hidden="1" x14ac:dyDescent="0.25">
      <c r="A209" s="186"/>
      <c r="B209" s="87"/>
      <c r="C209" s="86"/>
      <c r="D209" s="43"/>
      <c r="E209" s="88"/>
      <c r="F209" s="44"/>
      <c r="G209" s="108"/>
      <c r="H209" s="68"/>
      <c r="I209" s="191"/>
      <c r="J209" s="114"/>
      <c r="K209" s="114"/>
      <c r="L209" s="114"/>
      <c r="M209" s="114"/>
      <c r="N209" s="114"/>
      <c r="O209" s="114"/>
      <c r="P209" s="114"/>
      <c r="Q209" s="114"/>
      <c r="R209" s="114"/>
      <c r="S209" s="114"/>
      <c r="T209" s="114"/>
      <c r="U209" s="108"/>
      <c r="V209" s="68"/>
      <c r="W209" s="191"/>
      <c r="X209" s="114"/>
      <c r="Y209" s="114"/>
      <c r="Z209" s="114"/>
      <c r="AA209" s="114"/>
      <c r="AB209" s="114"/>
      <c r="AC209" s="114"/>
      <c r="AD209" s="114"/>
      <c r="AE209" s="114"/>
      <c r="AF209" s="114"/>
      <c r="AG209" s="114"/>
      <c r="AH209" s="114"/>
      <c r="AI209" s="108"/>
      <c r="AJ209" s="68"/>
      <c r="AK209" s="191"/>
      <c r="AL209" s="114"/>
      <c r="AM209" s="114"/>
      <c r="AN209" s="114"/>
      <c r="AO209" s="114"/>
      <c r="AP209" s="114"/>
      <c r="AQ209" s="114"/>
      <c r="AR209" s="114"/>
      <c r="AS209" s="114"/>
      <c r="AT209" s="114"/>
      <c r="AU209" s="114"/>
      <c r="AV209" s="114"/>
      <c r="AW209" s="108"/>
      <c r="AX209" s="68"/>
      <c r="AY209" s="191"/>
      <c r="AZ209" s="114"/>
      <c r="BA209" s="114"/>
      <c r="BB209" s="114"/>
      <c r="BC209" s="114"/>
      <c r="BD209" s="114"/>
      <c r="BE209" s="114"/>
      <c r="BF209" s="114"/>
      <c r="BG209" s="114"/>
      <c r="BH209" s="114"/>
      <c r="BI209" s="114"/>
      <c r="BJ209" s="114"/>
      <c r="BK209" s="108"/>
      <c r="BL209" s="68"/>
      <c r="BM209" s="191"/>
      <c r="BN209" s="114"/>
      <c r="BO209" s="114"/>
      <c r="BP209" s="114"/>
      <c r="BQ209" s="114"/>
      <c r="BR209" s="114"/>
      <c r="BS209" s="114"/>
      <c r="BT209" s="114"/>
      <c r="BU209" s="114"/>
      <c r="BV209" s="114"/>
      <c r="BW209" s="114"/>
      <c r="BX209" s="114"/>
      <c r="BY209" s="99"/>
      <c r="BZ209" s="12"/>
      <c r="CA209" s="119"/>
      <c r="CB209" s="153"/>
      <c r="CC209" s="114"/>
      <c r="CD209" s="99"/>
      <c r="CE209" s="99"/>
      <c r="CF209" s="99"/>
      <c r="CG209" s="99"/>
      <c r="CH209" s="99"/>
      <c r="CI209" s="99"/>
      <c r="CJ209" s="99"/>
      <c r="CK209" s="99"/>
      <c r="CL209" s="99"/>
      <c r="CM209" s="99"/>
      <c r="CN209" s="99"/>
      <c r="CO209" s="99"/>
      <c r="CP209" s="99"/>
      <c r="CQ209" s="99"/>
      <c r="CR209" s="99"/>
      <c r="CS209" s="99"/>
      <c r="CT209" s="99"/>
      <c r="CU209" s="99"/>
      <c r="CV209" s="99"/>
      <c r="CW209" s="99"/>
      <c r="CX209" s="99"/>
      <c r="CY209" s="99"/>
      <c r="CZ209" s="99"/>
      <c r="DA209" s="99"/>
      <c r="DB209" s="99"/>
      <c r="DC209" s="99"/>
      <c r="DD209" s="99"/>
      <c r="DE209" s="99"/>
      <c r="DF209" s="99"/>
      <c r="DG209" s="99"/>
    </row>
    <row r="210" spans="1:111" hidden="1" x14ac:dyDescent="0.25">
      <c r="A210" s="186" t="s">
        <v>62</v>
      </c>
      <c r="B210" s="87"/>
      <c r="C210" s="86"/>
      <c r="D210" s="43">
        <v>0</v>
      </c>
      <c r="E210" s="88"/>
      <c r="F210" s="44"/>
      <c r="G210" s="108" t="s">
        <v>121</v>
      </c>
      <c r="H210" s="197"/>
      <c r="I210" s="256">
        <f>ROUND($D$210*$H$210*$H$211,0)</f>
        <v>0</v>
      </c>
      <c r="J210" s="253">
        <v>0</v>
      </c>
      <c r="K210" s="254">
        <v>0</v>
      </c>
      <c r="L210" s="254">
        <v>0</v>
      </c>
      <c r="M210" s="254">
        <v>0</v>
      </c>
      <c r="N210" s="254">
        <v>0</v>
      </c>
      <c r="O210" s="254">
        <v>0</v>
      </c>
      <c r="P210" s="254">
        <v>0</v>
      </c>
      <c r="Q210" s="254">
        <v>0</v>
      </c>
      <c r="R210" s="254">
        <v>0</v>
      </c>
      <c r="S210" s="254">
        <v>0</v>
      </c>
      <c r="T210" s="254">
        <v>0</v>
      </c>
      <c r="U210" s="108" t="s">
        <v>121</v>
      </c>
      <c r="V210" s="197"/>
      <c r="W210" s="256">
        <f>IF(B8&gt;1,ROUND($D$210*$V$210*$V$211,0),0)</f>
        <v>0</v>
      </c>
      <c r="X210" s="253">
        <v>0</v>
      </c>
      <c r="Y210" s="254">
        <v>0</v>
      </c>
      <c r="Z210" s="254">
        <v>0</v>
      </c>
      <c r="AA210" s="254">
        <v>0</v>
      </c>
      <c r="AB210" s="254">
        <v>0</v>
      </c>
      <c r="AC210" s="254">
        <v>0</v>
      </c>
      <c r="AD210" s="254">
        <v>0</v>
      </c>
      <c r="AE210" s="254">
        <v>0</v>
      </c>
      <c r="AF210" s="254">
        <v>0</v>
      </c>
      <c r="AG210" s="254">
        <v>0</v>
      </c>
      <c r="AH210" s="254">
        <v>0</v>
      </c>
      <c r="AI210" s="108" t="s">
        <v>121</v>
      </c>
      <c r="AJ210" s="197"/>
      <c r="AK210" s="256">
        <f>IF(B8&gt;2,ROUND($D$210*$AJ$210*$AJ$211,0),0)</f>
        <v>0</v>
      </c>
      <c r="AL210" s="253">
        <v>0</v>
      </c>
      <c r="AM210" s="254">
        <v>0</v>
      </c>
      <c r="AN210" s="254">
        <v>0</v>
      </c>
      <c r="AO210" s="254">
        <v>0</v>
      </c>
      <c r="AP210" s="254">
        <v>0</v>
      </c>
      <c r="AQ210" s="254">
        <v>0</v>
      </c>
      <c r="AR210" s="254">
        <v>0</v>
      </c>
      <c r="AS210" s="254">
        <v>0</v>
      </c>
      <c r="AT210" s="254">
        <v>0</v>
      </c>
      <c r="AU210" s="254">
        <v>0</v>
      </c>
      <c r="AV210" s="254">
        <v>0</v>
      </c>
      <c r="AW210" s="108" t="s">
        <v>121</v>
      </c>
      <c r="AX210" s="197"/>
      <c r="AY210" s="256">
        <f>IF(B8&gt;3,ROUND($D$210*$AX$210*$AX$211,0),0)</f>
        <v>0</v>
      </c>
      <c r="AZ210" s="253">
        <v>0</v>
      </c>
      <c r="BA210" s="254">
        <v>0</v>
      </c>
      <c r="BB210" s="254">
        <v>0</v>
      </c>
      <c r="BC210" s="254">
        <v>0</v>
      </c>
      <c r="BD210" s="254">
        <v>0</v>
      </c>
      <c r="BE210" s="254">
        <v>0</v>
      </c>
      <c r="BF210" s="254">
        <v>0</v>
      </c>
      <c r="BG210" s="254">
        <v>0</v>
      </c>
      <c r="BH210" s="254">
        <v>0</v>
      </c>
      <c r="BI210" s="254">
        <v>0</v>
      </c>
      <c r="BJ210" s="254">
        <v>0</v>
      </c>
      <c r="BK210" s="108" t="s">
        <v>121</v>
      </c>
      <c r="BL210" s="197"/>
      <c r="BM210" s="256">
        <f>IF(B8&gt;4,ROUND($D$210*$BL$210*$BL$211,0),0)</f>
        <v>0</v>
      </c>
      <c r="BN210" s="253">
        <v>0</v>
      </c>
      <c r="BO210" s="254">
        <v>0</v>
      </c>
      <c r="BP210" s="254">
        <v>0</v>
      </c>
      <c r="BQ210" s="254">
        <v>0</v>
      </c>
      <c r="BR210" s="254">
        <v>0</v>
      </c>
      <c r="BS210" s="254">
        <v>0</v>
      </c>
      <c r="BT210" s="254">
        <v>0</v>
      </c>
      <c r="BU210" s="254">
        <v>0</v>
      </c>
      <c r="BV210" s="254">
        <v>0</v>
      </c>
      <c r="BW210" s="254">
        <v>0</v>
      </c>
      <c r="BX210" s="254">
        <v>0</v>
      </c>
      <c r="BY210" s="235">
        <f>SUM(I210,W210,AK210,AY210,BM210)</f>
        <v>0</v>
      </c>
      <c r="BZ210" s="12"/>
      <c r="CA210" s="235">
        <f>SUM(J210,X210,AL210,AZ210,BN210)</f>
        <v>0</v>
      </c>
      <c r="CB210" s="235">
        <f>SUM(K210:T211,Y210:AH211,AM210:AV211,BA210:BJ211,BO210:BX211)</f>
        <v>0</v>
      </c>
      <c r="CC210" s="86"/>
      <c r="CD210" s="235">
        <f>BY210-SUM(CE210:DG211)</f>
        <v>0</v>
      </c>
      <c r="CE210" s="235">
        <v>0</v>
      </c>
      <c r="CF210" s="235">
        <v>0</v>
      </c>
      <c r="CG210" s="235">
        <v>0</v>
      </c>
      <c r="CH210" s="235">
        <v>0</v>
      </c>
      <c r="CI210" s="235">
        <v>0</v>
      </c>
      <c r="CJ210" s="235">
        <v>0</v>
      </c>
      <c r="CK210" s="235">
        <v>0</v>
      </c>
      <c r="CL210" s="235">
        <v>0</v>
      </c>
      <c r="CM210" s="235">
        <v>0</v>
      </c>
      <c r="CN210" s="235">
        <v>0</v>
      </c>
      <c r="CO210" s="235">
        <v>0</v>
      </c>
      <c r="CP210" s="235">
        <v>0</v>
      </c>
      <c r="CQ210" s="235">
        <v>0</v>
      </c>
      <c r="CR210" s="235">
        <v>0</v>
      </c>
      <c r="CS210" s="235">
        <v>0</v>
      </c>
      <c r="CT210" s="235">
        <v>0</v>
      </c>
      <c r="CU210" s="235">
        <v>0</v>
      </c>
      <c r="CV210" s="235">
        <v>0</v>
      </c>
      <c r="CW210" s="235">
        <v>0</v>
      </c>
      <c r="CX210" s="235">
        <v>0</v>
      </c>
      <c r="CY210" s="235">
        <v>0</v>
      </c>
      <c r="CZ210" s="235">
        <v>0</v>
      </c>
      <c r="DA210" s="235">
        <v>0</v>
      </c>
      <c r="DB210" s="235">
        <v>0</v>
      </c>
      <c r="DC210" s="235">
        <v>0</v>
      </c>
      <c r="DD210" s="235">
        <v>0</v>
      </c>
      <c r="DE210" s="235">
        <v>0</v>
      </c>
      <c r="DF210" s="235">
        <v>0</v>
      </c>
      <c r="DG210" s="235">
        <v>0</v>
      </c>
    </row>
    <row r="211" spans="1:111" hidden="1" x14ac:dyDescent="0.25">
      <c r="A211" s="107"/>
      <c r="B211" s="87"/>
      <c r="C211" s="86"/>
      <c r="D211" s="86"/>
      <c r="E211" s="88"/>
      <c r="F211" s="44"/>
      <c r="G211" s="108" t="s">
        <v>122</v>
      </c>
      <c r="H211" s="197"/>
      <c r="I211" s="256"/>
      <c r="J211" s="253"/>
      <c r="K211" s="254"/>
      <c r="L211" s="254"/>
      <c r="M211" s="254"/>
      <c r="N211" s="254"/>
      <c r="O211" s="254"/>
      <c r="P211" s="254"/>
      <c r="Q211" s="254"/>
      <c r="R211" s="254"/>
      <c r="S211" s="254"/>
      <c r="T211" s="254"/>
      <c r="U211" s="108" t="s">
        <v>122</v>
      </c>
      <c r="V211" s="197"/>
      <c r="W211" s="256"/>
      <c r="X211" s="253"/>
      <c r="Y211" s="254"/>
      <c r="Z211" s="254"/>
      <c r="AA211" s="254"/>
      <c r="AB211" s="254"/>
      <c r="AC211" s="254"/>
      <c r="AD211" s="254"/>
      <c r="AE211" s="254"/>
      <c r="AF211" s="254"/>
      <c r="AG211" s="254"/>
      <c r="AH211" s="254"/>
      <c r="AI211" s="108" t="s">
        <v>122</v>
      </c>
      <c r="AJ211" s="197"/>
      <c r="AK211" s="256"/>
      <c r="AL211" s="253"/>
      <c r="AM211" s="254"/>
      <c r="AN211" s="254"/>
      <c r="AO211" s="254"/>
      <c r="AP211" s="254"/>
      <c r="AQ211" s="254"/>
      <c r="AR211" s="254"/>
      <c r="AS211" s="254"/>
      <c r="AT211" s="254"/>
      <c r="AU211" s="254"/>
      <c r="AV211" s="254"/>
      <c r="AW211" s="108" t="s">
        <v>122</v>
      </c>
      <c r="AX211" s="197"/>
      <c r="AY211" s="256"/>
      <c r="AZ211" s="253"/>
      <c r="BA211" s="254"/>
      <c r="BB211" s="254"/>
      <c r="BC211" s="254"/>
      <c r="BD211" s="254"/>
      <c r="BE211" s="254"/>
      <c r="BF211" s="254"/>
      <c r="BG211" s="254"/>
      <c r="BH211" s="254"/>
      <c r="BI211" s="254"/>
      <c r="BJ211" s="254"/>
      <c r="BK211" s="108" t="s">
        <v>122</v>
      </c>
      <c r="BL211" s="197"/>
      <c r="BM211" s="256"/>
      <c r="BN211" s="253"/>
      <c r="BO211" s="254"/>
      <c r="BP211" s="254"/>
      <c r="BQ211" s="254"/>
      <c r="BR211" s="254"/>
      <c r="BS211" s="254"/>
      <c r="BT211" s="254"/>
      <c r="BU211" s="254"/>
      <c r="BV211" s="254"/>
      <c r="BW211" s="254"/>
      <c r="BX211" s="254"/>
      <c r="BY211" s="235"/>
      <c r="BZ211" s="12"/>
      <c r="CA211" s="235"/>
      <c r="CB211" s="235"/>
      <c r="CC211" s="86"/>
      <c r="CD211" s="235"/>
      <c r="CE211" s="235"/>
      <c r="CF211" s="235"/>
      <c r="CG211" s="235"/>
      <c r="CH211" s="235"/>
      <c r="CI211" s="235"/>
      <c r="CJ211" s="235"/>
      <c r="CK211" s="235"/>
      <c r="CL211" s="235"/>
      <c r="CM211" s="235"/>
      <c r="CN211" s="235"/>
      <c r="CO211" s="235"/>
      <c r="CP211" s="235"/>
      <c r="CQ211" s="235"/>
      <c r="CR211" s="235"/>
      <c r="CS211" s="235"/>
      <c r="CT211" s="235"/>
      <c r="CU211" s="235"/>
      <c r="CV211" s="235"/>
      <c r="CW211" s="235"/>
      <c r="CX211" s="235"/>
      <c r="CY211" s="235"/>
      <c r="CZ211" s="235"/>
      <c r="DA211" s="235"/>
      <c r="DB211" s="235"/>
      <c r="DC211" s="235"/>
      <c r="DD211" s="235"/>
      <c r="DE211" s="235"/>
      <c r="DF211" s="235"/>
      <c r="DG211" s="235"/>
    </row>
    <row r="212" spans="1:111" hidden="1" x14ac:dyDescent="0.25">
      <c r="A212" s="107"/>
      <c r="B212" s="87"/>
      <c r="C212" s="86"/>
      <c r="D212" s="86"/>
      <c r="E212" s="88"/>
      <c r="F212" s="44"/>
      <c r="G212" s="108"/>
      <c r="H212" s="197"/>
      <c r="I212" s="191"/>
      <c r="J212" s="114"/>
      <c r="K212" s="114"/>
      <c r="L212" s="114"/>
      <c r="M212" s="114"/>
      <c r="N212" s="114"/>
      <c r="O212" s="114"/>
      <c r="P212" s="114"/>
      <c r="Q212" s="114"/>
      <c r="R212" s="114"/>
      <c r="S212" s="114"/>
      <c r="T212" s="114"/>
      <c r="U212" s="108"/>
      <c r="V212" s="197"/>
      <c r="W212" s="191"/>
      <c r="X212" s="114"/>
      <c r="Y212" s="114"/>
      <c r="Z212" s="114"/>
      <c r="AA212" s="114"/>
      <c r="AB212" s="114"/>
      <c r="AC212" s="114"/>
      <c r="AD212" s="114"/>
      <c r="AE212" s="114"/>
      <c r="AF212" s="114"/>
      <c r="AG212" s="114"/>
      <c r="AH212" s="114"/>
      <c r="AI212" s="108"/>
      <c r="AJ212" s="197"/>
      <c r="AK212" s="191"/>
      <c r="AL212" s="114"/>
      <c r="AM212" s="114"/>
      <c r="AN212" s="114"/>
      <c r="AO212" s="114"/>
      <c r="AP212" s="114"/>
      <c r="AQ212" s="114"/>
      <c r="AR212" s="114"/>
      <c r="AS212" s="114"/>
      <c r="AT212" s="114"/>
      <c r="AU212" s="114"/>
      <c r="AV212" s="114"/>
      <c r="AW212" s="108"/>
      <c r="AX212" s="197"/>
      <c r="AY212" s="191"/>
      <c r="AZ212" s="114"/>
      <c r="BA212" s="114"/>
      <c r="BB212" s="114"/>
      <c r="BC212" s="114"/>
      <c r="BD212" s="114"/>
      <c r="BE212" s="114"/>
      <c r="BF212" s="114"/>
      <c r="BG212" s="114"/>
      <c r="BH212" s="114"/>
      <c r="BI212" s="114"/>
      <c r="BJ212" s="114"/>
      <c r="BK212" s="108"/>
      <c r="BL212" s="197"/>
      <c r="BM212" s="191"/>
      <c r="BN212" s="114"/>
      <c r="BO212" s="114"/>
      <c r="BP212" s="114"/>
      <c r="BQ212" s="114"/>
      <c r="BR212" s="114"/>
      <c r="BS212" s="114"/>
      <c r="BT212" s="114"/>
      <c r="BU212" s="114"/>
      <c r="BV212" s="114"/>
      <c r="BW212" s="114"/>
      <c r="BX212" s="114"/>
      <c r="BY212" s="99"/>
      <c r="BZ212" s="12"/>
      <c r="CA212" s="119"/>
      <c r="CB212" s="153"/>
      <c r="CC212" s="114"/>
      <c r="CD212" s="99"/>
      <c r="CE212" s="99"/>
      <c r="CF212" s="99"/>
      <c r="CG212" s="99"/>
      <c r="CH212" s="99"/>
      <c r="CI212" s="99"/>
      <c r="CJ212" s="99"/>
      <c r="CK212" s="99"/>
      <c r="CL212" s="99"/>
      <c r="CM212" s="99"/>
      <c r="CN212" s="99"/>
      <c r="CO212" s="99"/>
      <c r="CP212" s="99"/>
      <c r="CQ212" s="99"/>
      <c r="CR212" s="99"/>
      <c r="CS212" s="99"/>
      <c r="CT212" s="99"/>
      <c r="CU212" s="99"/>
      <c r="CV212" s="99"/>
      <c r="CW212" s="99"/>
      <c r="CX212" s="99"/>
      <c r="CY212" s="99"/>
      <c r="CZ212" s="99"/>
      <c r="DA212" s="99"/>
      <c r="DB212" s="99"/>
      <c r="DC212" s="99"/>
      <c r="DD212" s="99"/>
      <c r="DE212" s="99"/>
      <c r="DF212" s="99"/>
      <c r="DG212" s="99"/>
    </row>
    <row r="213" spans="1:111" hidden="1" x14ac:dyDescent="0.25">
      <c r="A213" s="186" t="s">
        <v>62</v>
      </c>
      <c r="B213" s="87"/>
      <c r="C213" s="86"/>
      <c r="D213" s="43">
        <v>0</v>
      </c>
      <c r="E213" s="88"/>
      <c r="F213" s="44"/>
      <c r="G213" s="108" t="s">
        <v>121</v>
      </c>
      <c r="H213" s="197"/>
      <c r="I213" s="256">
        <f>ROUND($D$213*$H$213*$H$214,0)</f>
        <v>0</v>
      </c>
      <c r="J213" s="253">
        <v>0</v>
      </c>
      <c r="K213" s="254">
        <v>0</v>
      </c>
      <c r="L213" s="254">
        <v>0</v>
      </c>
      <c r="M213" s="254">
        <v>0</v>
      </c>
      <c r="N213" s="254">
        <v>0</v>
      </c>
      <c r="O213" s="254">
        <v>0</v>
      </c>
      <c r="P213" s="254">
        <v>0</v>
      </c>
      <c r="Q213" s="254">
        <v>0</v>
      </c>
      <c r="R213" s="254">
        <v>0</v>
      </c>
      <c r="S213" s="254">
        <v>0</v>
      </c>
      <c r="T213" s="254">
        <v>0</v>
      </c>
      <c r="U213" s="108" t="s">
        <v>121</v>
      </c>
      <c r="V213" s="197"/>
      <c r="W213" s="256">
        <f>IF(B8&gt;1,ROUND($D$213*$V$213*$V$214,0),0)</f>
        <v>0</v>
      </c>
      <c r="X213" s="253">
        <v>0</v>
      </c>
      <c r="Y213" s="254">
        <v>0</v>
      </c>
      <c r="Z213" s="254">
        <v>0</v>
      </c>
      <c r="AA213" s="254">
        <v>0</v>
      </c>
      <c r="AB213" s="254">
        <v>0</v>
      </c>
      <c r="AC213" s="254">
        <v>0</v>
      </c>
      <c r="AD213" s="254">
        <v>0</v>
      </c>
      <c r="AE213" s="254">
        <v>0</v>
      </c>
      <c r="AF213" s="254">
        <v>0</v>
      </c>
      <c r="AG213" s="254">
        <v>0</v>
      </c>
      <c r="AH213" s="254">
        <v>0</v>
      </c>
      <c r="AI213" s="108" t="s">
        <v>121</v>
      </c>
      <c r="AJ213" s="197"/>
      <c r="AK213" s="256">
        <f>IF(B8&gt;2,ROUND($D$213*$AJ$213*$AJ$214,0),0)</f>
        <v>0</v>
      </c>
      <c r="AL213" s="253">
        <v>0</v>
      </c>
      <c r="AM213" s="254">
        <v>0</v>
      </c>
      <c r="AN213" s="254">
        <v>0</v>
      </c>
      <c r="AO213" s="254">
        <v>0</v>
      </c>
      <c r="AP213" s="254">
        <v>0</v>
      </c>
      <c r="AQ213" s="254">
        <v>0</v>
      </c>
      <c r="AR213" s="254">
        <v>0</v>
      </c>
      <c r="AS213" s="254">
        <v>0</v>
      </c>
      <c r="AT213" s="254">
        <v>0</v>
      </c>
      <c r="AU213" s="254">
        <v>0</v>
      </c>
      <c r="AV213" s="254">
        <v>0</v>
      </c>
      <c r="AW213" s="108" t="s">
        <v>121</v>
      </c>
      <c r="AX213" s="197"/>
      <c r="AY213" s="256">
        <f>IF(B8&gt;3,ROUND($D$213*$AX$213*$AX$214,0),0)</f>
        <v>0</v>
      </c>
      <c r="AZ213" s="253">
        <v>0</v>
      </c>
      <c r="BA213" s="254">
        <v>0</v>
      </c>
      <c r="BB213" s="254">
        <v>0</v>
      </c>
      <c r="BC213" s="254">
        <v>0</v>
      </c>
      <c r="BD213" s="254">
        <v>0</v>
      </c>
      <c r="BE213" s="254">
        <v>0</v>
      </c>
      <c r="BF213" s="254">
        <v>0</v>
      </c>
      <c r="BG213" s="254">
        <v>0</v>
      </c>
      <c r="BH213" s="254">
        <v>0</v>
      </c>
      <c r="BI213" s="254">
        <v>0</v>
      </c>
      <c r="BJ213" s="254">
        <v>0</v>
      </c>
      <c r="BK213" s="108" t="s">
        <v>121</v>
      </c>
      <c r="BL213" s="197"/>
      <c r="BM213" s="256">
        <f>IF(B8&gt;4,ROUND($D$213*$BL$213*$BL$214,0),0)</f>
        <v>0</v>
      </c>
      <c r="BN213" s="253">
        <v>0</v>
      </c>
      <c r="BO213" s="254">
        <v>0</v>
      </c>
      <c r="BP213" s="254">
        <v>0</v>
      </c>
      <c r="BQ213" s="254">
        <v>0</v>
      </c>
      <c r="BR213" s="254">
        <v>0</v>
      </c>
      <c r="BS213" s="254">
        <v>0</v>
      </c>
      <c r="BT213" s="254">
        <v>0</v>
      </c>
      <c r="BU213" s="254">
        <v>0</v>
      </c>
      <c r="BV213" s="254">
        <v>0</v>
      </c>
      <c r="BW213" s="254">
        <v>0</v>
      </c>
      <c r="BX213" s="254">
        <v>0</v>
      </c>
      <c r="BY213" s="235">
        <f>SUM(I213,W213,AK213,AY213,BM213)</f>
        <v>0</v>
      </c>
      <c r="BZ213" s="12"/>
      <c r="CA213" s="235">
        <f>SUM(J213,X213,AL213,AZ213,BN213)</f>
        <v>0</v>
      </c>
      <c r="CB213" s="235">
        <f>SUM(K213:T214,Y213:AH214,AM213:AV214,BA213:BJ214,BO213:BX214)</f>
        <v>0</v>
      </c>
      <c r="CC213" s="86"/>
      <c r="CD213" s="235">
        <f>BY213-SUM(CE213:DG214)</f>
        <v>0</v>
      </c>
      <c r="CE213" s="235">
        <v>0</v>
      </c>
      <c r="CF213" s="235">
        <v>0</v>
      </c>
      <c r="CG213" s="235">
        <v>0</v>
      </c>
      <c r="CH213" s="235">
        <v>0</v>
      </c>
      <c r="CI213" s="235">
        <v>0</v>
      </c>
      <c r="CJ213" s="235">
        <v>0</v>
      </c>
      <c r="CK213" s="235">
        <v>0</v>
      </c>
      <c r="CL213" s="235">
        <v>0</v>
      </c>
      <c r="CM213" s="235">
        <v>0</v>
      </c>
      <c r="CN213" s="235">
        <v>0</v>
      </c>
      <c r="CO213" s="235">
        <v>0</v>
      </c>
      <c r="CP213" s="235">
        <v>0</v>
      </c>
      <c r="CQ213" s="235">
        <v>0</v>
      </c>
      <c r="CR213" s="235">
        <v>0</v>
      </c>
      <c r="CS213" s="235">
        <v>0</v>
      </c>
      <c r="CT213" s="235">
        <v>0</v>
      </c>
      <c r="CU213" s="235">
        <v>0</v>
      </c>
      <c r="CV213" s="235">
        <v>0</v>
      </c>
      <c r="CW213" s="235">
        <v>0</v>
      </c>
      <c r="CX213" s="235">
        <v>0</v>
      </c>
      <c r="CY213" s="235">
        <v>0</v>
      </c>
      <c r="CZ213" s="235">
        <v>0</v>
      </c>
      <c r="DA213" s="235">
        <v>0</v>
      </c>
      <c r="DB213" s="235">
        <v>0</v>
      </c>
      <c r="DC213" s="235">
        <v>0</v>
      </c>
      <c r="DD213" s="235">
        <v>0</v>
      </c>
      <c r="DE213" s="235">
        <v>0</v>
      </c>
      <c r="DF213" s="235">
        <v>0</v>
      </c>
      <c r="DG213" s="235">
        <v>0</v>
      </c>
    </row>
    <row r="214" spans="1:111" hidden="1" x14ac:dyDescent="0.25">
      <c r="A214" s="186"/>
      <c r="B214" s="87"/>
      <c r="C214" s="86"/>
      <c r="D214" s="43"/>
      <c r="E214" s="88"/>
      <c r="F214" s="41"/>
      <c r="G214" s="108" t="s">
        <v>122</v>
      </c>
      <c r="H214" s="197"/>
      <c r="I214" s="256"/>
      <c r="J214" s="253"/>
      <c r="K214" s="254"/>
      <c r="L214" s="254"/>
      <c r="M214" s="254"/>
      <c r="N214" s="254"/>
      <c r="O214" s="254"/>
      <c r="P214" s="254"/>
      <c r="Q214" s="254"/>
      <c r="R214" s="254"/>
      <c r="S214" s="254"/>
      <c r="T214" s="254"/>
      <c r="U214" s="108" t="s">
        <v>122</v>
      </c>
      <c r="V214" s="197"/>
      <c r="W214" s="256"/>
      <c r="X214" s="253"/>
      <c r="Y214" s="254"/>
      <c r="Z214" s="254"/>
      <c r="AA214" s="254"/>
      <c r="AB214" s="254"/>
      <c r="AC214" s="254"/>
      <c r="AD214" s="254"/>
      <c r="AE214" s="254"/>
      <c r="AF214" s="254"/>
      <c r="AG214" s="254"/>
      <c r="AH214" s="254"/>
      <c r="AI214" s="108" t="s">
        <v>122</v>
      </c>
      <c r="AJ214" s="197"/>
      <c r="AK214" s="256"/>
      <c r="AL214" s="253"/>
      <c r="AM214" s="254"/>
      <c r="AN214" s="254"/>
      <c r="AO214" s="254"/>
      <c r="AP214" s="254"/>
      <c r="AQ214" s="254"/>
      <c r="AR214" s="254"/>
      <c r="AS214" s="254"/>
      <c r="AT214" s="254"/>
      <c r="AU214" s="254"/>
      <c r="AV214" s="254"/>
      <c r="AW214" s="108" t="s">
        <v>122</v>
      </c>
      <c r="AX214" s="197"/>
      <c r="AY214" s="256"/>
      <c r="AZ214" s="253"/>
      <c r="BA214" s="254"/>
      <c r="BB214" s="254"/>
      <c r="BC214" s="254"/>
      <c r="BD214" s="254"/>
      <c r="BE214" s="254"/>
      <c r="BF214" s="254"/>
      <c r="BG214" s="254"/>
      <c r="BH214" s="254"/>
      <c r="BI214" s="254"/>
      <c r="BJ214" s="254"/>
      <c r="BK214" s="108" t="s">
        <v>122</v>
      </c>
      <c r="BL214" s="197"/>
      <c r="BM214" s="256"/>
      <c r="BN214" s="253"/>
      <c r="BO214" s="254"/>
      <c r="BP214" s="254"/>
      <c r="BQ214" s="254"/>
      <c r="BR214" s="254"/>
      <c r="BS214" s="254"/>
      <c r="BT214" s="254"/>
      <c r="BU214" s="254"/>
      <c r="BV214" s="254"/>
      <c r="BW214" s="254"/>
      <c r="BX214" s="254"/>
      <c r="BY214" s="235"/>
      <c r="BZ214" s="12"/>
      <c r="CA214" s="235"/>
      <c r="CB214" s="235"/>
      <c r="CC214" s="86"/>
      <c r="CD214" s="235"/>
      <c r="CE214" s="235"/>
      <c r="CF214" s="235"/>
      <c r="CG214" s="235"/>
      <c r="CH214" s="235"/>
      <c r="CI214" s="235"/>
      <c r="CJ214" s="235"/>
      <c r="CK214" s="235"/>
      <c r="CL214" s="235"/>
      <c r="CM214" s="235"/>
      <c r="CN214" s="235"/>
      <c r="CO214" s="235"/>
      <c r="CP214" s="235"/>
      <c r="CQ214" s="235"/>
      <c r="CR214" s="235"/>
      <c r="CS214" s="235"/>
      <c r="CT214" s="235"/>
      <c r="CU214" s="235"/>
      <c r="CV214" s="235"/>
      <c r="CW214" s="235"/>
      <c r="CX214" s="235"/>
      <c r="CY214" s="235"/>
      <c r="CZ214" s="235"/>
      <c r="DA214" s="235"/>
      <c r="DB214" s="235"/>
      <c r="DC214" s="235"/>
      <c r="DD214" s="235"/>
      <c r="DE214" s="235"/>
      <c r="DF214" s="235"/>
      <c r="DG214" s="235"/>
    </row>
    <row r="215" spans="1:111" hidden="1" x14ac:dyDescent="0.25">
      <c r="A215" s="186"/>
      <c r="B215" s="87"/>
      <c r="C215" s="86"/>
      <c r="D215" s="43"/>
      <c r="E215" s="88"/>
      <c r="F215" s="41"/>
      <c r="G215" s="108"/>
      <c r="H215" s="197"/>
      <c r="I215" s="191"/>
      <c r="J215" s="114"/>
      <c r="K215" s="114"/>
      <c r="L215" s="114"/>
      <c r="M215" s="114"/>
      <c r="N215" s="114"/>
      <c r="O215" s="114"/>
      <c r="P215" s="114"/>
      <c r="Q215" s="114"/>
      <c r="R215" s="114"/>
      <c r="S215" s="114"/>
      <c r="T215" s="114"/>
      <c r="U215" s="108"/>
      <c r="V215" s="197"/>
      <c r="W215" s="191"/>
      <c r="X215" s="114"/>
      <c r="Y215" s="114"/>
      <c r="Z215" s="114"/>
      <c r="AA215" s="114"/>
      <c r="AB215" s="114"/>
      <c r="AC215" s="114"/>
      <c r="AD215" s="114"/>
      <c r="AE215" s="114"/>
      <c r="AF215" s="114"/>
      <c r="AG215" s="114"/>
      <c r="AH215" s="114"/>
      <c r="AI215" s="108"/>
      <c r="AJ215" s="197"/>
      <c r="AK215" s="191"/>
      <c r="AL215" s="114"/>
      <c r="AM215" s="114"/>
      <c r="AN215" s="114"/>
      <c r="AO215" s="114"/>
      <c r="AP215" s="114"/>
      <c r="AQ215" s="114"/>
      <c r="AR215" s="114"/>
      <c r="AS215" s="114"/>
      <c r="AT215" s="114"/>
      <c r="AU215" s="114"/>
      <c r="AV215" s="114"/>
      <c r="AW215" s="108"/>
      <c r="AX215" s="197"/>
      <c r="AY215" s="191"/>
      <c r="AZ215" s="114"/>
      <c r="BA215" s="114"/>
      <c r="BB215" s="114"/>
      <c r="BC215" s="114"/>
      <c r="BD215" s="114"/>
      <c r="BE215" s="114"/>
      <c r="BF215" s="114"/>
      <c r="BG215" s="114"/>
      <c r="BH215" s="114"/>
      <c r="BI215" s="114"/>
      <c r="BJ215" s="114"/>
      <c r="BK215" s="108"/>
      <c r="BL215" s="197"/>
      <c r="BM215" s="191"/>
      <c r="BN215" s="114"/>
      <c r="BO215" s="114"/>
      <c r="BP215" s="114"/>
      <c r="BQ215" s="114"/>
      <c r="BR215" s="114"/>
      <c r="BS215" s="114"/>
      <c r="BT215" s="114"/>
      <c r="BU215" s="114"/>
      <c r="BV215" s="114"/>
      <c r="BW215" s="114"/>
      <c r="BX215" s="114"/>
      <c r="BY215" s="99"/>
      <c r="BZ215" s="12"/>
      <c r="CA215" s="119"/>
      <c r="CB215" s="153"/>
      <c r="CC215" s="114"/>
      <c r="CD215" s="99"/>
      <c r="CE215" s="99"/>
      <c r="CF215" s="99"/>
      <c r="CG215" s="99"/>
      <c r="CH215" s="99"/>
      <c r="CI215" s="99"/>
      <c r="CJ215" s="99"/>
      <c r="CK215" s="99"/>
      <c r="CL215" s="99"/>
      <c r="CM215" s="99"/>
      <c r="CN215" s="99"/>
      <c r="CO215" s="99"/>
      <c r="CP215" s="99"/>
      <c r="CQ215" s="99"/>
      <c r="CR215" s="99"/>
      <c r="CS215" s="99"/>
      <c r="CT215" s="99"/>
      <c r="CU215" s="99"/>
      <c r="CV215" s="99"/>
      <c r="CW215" s="99"/>
      <c r="CX215" s="99"/>
      <c r="CY215" s="99"/>
      <c r="CZ215" s="99"/>
      <c r="DA215" s="99"/>
      <c r="DB215" s="99"/>
      <c r="DC215" s="99"/>
      <c r="DD215" s="99"/>
      <c r="DE215" s="99"/>
      <c r="DF215" s="99"/>
      <c r="DG215" s="99"/>
    </row>
    <row r="216" spans="1:111" hidden="1" x14ac:dyDescent="0.25">
      <c r="A216" s="186" t="s">
        <v>63</v>
      </c>
      <c r="B216" s="87"/>
      <c r="C216" s="86"/>
      <c r="D216" s="43">
        <v>0</v>
      </c>
      <c r="E216" s="88"/>
      <c r="F216" s="44"/>
      <c r="G216" s="108" t="s">
        <v>121</v>
      </c>
      <c r="H216" s="197"/>
      <c r="I216" s="256">
        <f>ROUND($D$216*$H$216*$H$217,0)</f>
        <v>0</v>
      </c>
      <c r="J216" s="253">
        <v>0</v>
      </c>
      <c r="K216" s="254">
        <v>0</v>
      </c>
      <c r="L216" s="254">
        <v>0</v>
      </c>
      <c r="M216" s="254">
        <v>0</v>
      </c>
      <c r="N216" s="254">
        <v>0</v>
      </c>
      <c r="O216" s="254">
        <v>0</v>
      </c>
      <c r="P216" s="254">
        <v>0</v>
      </c>
      <c r="Q216" s="254">
        <v>0</v>
      </c>
      <c r="R216" s="254">
        <v>0</v>
      </c>
      <c r="S216" s="254">
        <v>0</v>
      </c>
      <c r="T216" s="254">
        <v>0</v>
      </c>
      <c r="U216" s="108" t="s">
        <v>121</v>
      </c>
      <c r="V216" s="197"/>
      <c r="W216" s="256">
        <f>IF(B8&gt;1,ROUND($D$216*$V$216*$V$217,0),0)</f>
        <v>0</v>
      </c>
      <c r="X216" s="253">
        <v>0</v>
      </c>
      <c r="Y216" s="254">
        <v>0</v>
      </c>
      <c r="Z216" s="254">
        <v>0</v>
      </c>
      <c r="AA216" s="254">
        <v>0</v>
      </c>
      <c r="AB216" s="254">
        <v>0</v>
      </c>
      <c r="AC216" s="254">
        <v>0</v>
      </c>
      <c r="AD216" s="254">
        <v>0</v>
      </c>
      <c r="AE216" s="254">
        <v>0</v>
      </c>
      <c r="AF216" s="254">
        <v>0</v>
      </c>
      <c r="AG216" s="254">
        <v>0</v>
      </c>
      <c r="AH216" s="254">
        <v>0</v>
      </c>
      <c r="AI216" s="108" t="s">
        <v>121</v>
      </c>
      <c r="AJ216" s="197"/>
      <c r="AK216" s="256">
        <f>IF(B8&gt;2,ROUND($D$216*$AJ$216*$AJ$217,0),0)</f>
        <v>0</v>
      </c>
      <c r="AL216" s="253">
        <v>0</v>
      </c>
      <c r="AM216" s="254">
        <v>0</v>
      </c>
      <c r="AN216" s="254">
        <v>0</v>
      </c>
      <c r="AO216" s="254">
        <v>0</v>
      </c>
      <c r="AP216" s="254">
        <v>0</v>
      </c>
      <c r="AQ216" s="254">
        <v>0</v>
      </c>
      <c r="AR216" s="254">
        <v>0</v>
      </c>
      <c r="AS216" s="254">
        <v>0</v>
      </c>
      <c r="AT216" s="254">
        <v>0</v>
      </c>
      <c r="AU216" s="254">
        <v>0</v>
      </c>
      <c r="AV216" s="254">
        <v>0</v>
      </c>
      <c r="AW216" s="108" t="s">
        <v>121</v>
      </c>
      <c r="AX216" s="197"/>
      <c r="AY216" s="256">
        <f>IF(B8&gt;3,ROUND($D$216*$AX$216*$AX$217,0),0)</f>
        <v>0</v>
      </c>
      <c r="AZ216" s="253">
        <v>0</v>
      </c>
      <c r="BA216" s="254">
        <v>0</v>
      </c>
      <c r="BB216" s="254">
        <v>0</v>
      </c>
      <c r="BC216" s="254">
        <v>0</v>
      </c>
      <c r="BD216" s="254">
        <v>0</v>
      </c>
      <c r="BE216" s="254">
        <v>0</v>
      </c>
      <c r="BF216" s="254">
        <v>0</v>
      </c>
      <c r="BG216" s="254">
        <v>0</v>
      </c>
      <c r="BH216" s="254">
        <v>0</v>
      </c>
      <c r="BI216" s="254">
        <v>0</v>
      </c>
      <c r="BJ216" s="254">
        <v>0</v>
      </c>
      <c r="BK216" s="108" t="s">
        <v>121</v>
      </c>
      <c r="BL216" s="197"/>
      <c r="BM216" s="256">
        <f>IF(B8&gt;4,ROUND($D$216*$BL$216*$BL$217,0),0)</f>
        <v>0</v>
      </c>
      <c r="BN216" s="253">
        <v>0</v>
      </c>
      <c r="BO216" s="254">
        <v>0</v>
      </c>
      <c r="BP216" s="254">
        <v>0</v>
      </c>
      <c r="BQ216" s="254">
        <v>0</v>
      </c>
      <c r="BR216" s="254">
        <v>0</v>
      </c>
      <c r="BS216" s="254">
        <v>0</v>
      </c>
      <c r="BT216" s="254">
        <v>0</v>
      </c>
      <c r="BU216" s="254">
        <v>0</v>
      </c>
      <c r="BV216" s="254">
        <v>0</v>
      </c>
      <c r="BW216" s="254">
        <v>0</v>
      </c>
      <c r="BX216" s="254">
        <v>0</v>
      </c>
      <c r="BY216" s="235">
        <f>SUM(I216,W216,AK216,AY216,BM216)</f>
        <v>0</v>
      </c>
      <c r="BZ216" s="12"/>
      <c r="CA216" s="235">
        <f>SUM(J216,X216,AL216,AZ216,BN216)</f>
        <v>0</v>
      </c>
      <c r="CB216" s="235">
        <f>SUM(K216:T217,Y216:AH217,AM216:AV217,BA216:BJ217,BO216:BX217)</f>
        <v>0</v>
      </c>
      <c r="CC216" s="86"/>
      <c r="CD216" s="235">
        <f>BY216-SUM(CE216:DG217)</f>
        <v>0</v>
      </c>
      <c r="CE216" s="235">
        <v>0</v>
      </c>
      <c r="CF216" s="235">
        <v>0</v>
      </c>
      <c r="CG216" s="235">
        <v>0</v>
      </c>
      <c r="CH216" s="235">
        <v>0</v>
      </c>
      <c r="CI216" s="235">
        <v>0</v>
      </c>
      <c r="CJ216" s="235">
        <v>0</v>
      </c>
      <c r="CK216" s="235">
        <v>0</v>
      </c>
      <c r="CL216" s="235">
        <v>0</v>
      </c>
      <c r="CM216" s="235">
        <v>0</v>
      </c>
      <c r="CN216" s="235">
        <v>0</v>
      </c>
      <c r="CO216" s="235">
        <v>0</v>
      </c>
      <c r="CP216" s="235">
        <v>0</v>
      </c>
      <c r="CQ216" s="235">
        <v>0</v>
      </c>
      <c r="CR216" s="235">
        <v>0</v>
      </c>
      <c r="CS216" s="235">
        <v>0</v>
      </c>
      <c r="CT216" s="235">
        <v>0</v>
      </c>
      <c r="CU216" s="235">
        <v>0</v>
      </c>
      <c r="CV216" s="235">
        <v>0</v>
      </c>
      <c r="CW216" s="235">
        <v>0</v>
      </c>
      <c r="CX216" s="235">
        <v>0</v>
      </c>
      <c r="CY216" s="235">
        <v>0</v>
      </c>
      <c r="CZ216" s="235">
        <v>0</v>
      </c>
      <c r="DA216" s="235">
        <v>0</v>
      </c>
      <c r="DB216" s="235">
        <v>0</v>
      </c>
      <c r="DC216" s="235">
        <v>0</v>
      </c>
      <c r="DD216" s="235">
        <v>0</v>
      </c>
      <c r="DE216" s="235">
        <v>0</v>
      </c>
      <c r="DF216" s="235">
        <v>0</v>
      </c>
      <c r="DG216" s="235">
        <v>0</v>
      </c>
    </row>
    <row r="217" spans="1:111" hidden="1" x14ac:dyDescent="0.25">
      <c r="A217" s="107"/>
      <c r="B217" s="87"/>
      <c r="C217" s="86"/>
      <c r="D217" s="86"/>
      <c r="E217" s="88"/>
      <c r="F217" s="44"/>
      <c r="G217" s="108" t="s">
        <v>122</v>
      </c>
      <c r="H217" s="198"/>
      <c r="I217" s="256"/>
      <c r="J217" s="253"/>
      <c r="K217" s="254"/>
      <c r="L217" s="254"/>
      <c r="M217" s="254"/>
      <c r="N217" s="254"/>
      <c r="O217" s="254"/>
      <c r="P217" s="254"/>
      <c r="Q217" s="254"/>
      <c r="R217" s="254"/>
      <c r="S217" s="254"/>
      <c r="T217" s="254"/>
      <c r="U217" s="108" t="s">
        <v>122</v>
      </c>
      <c r="V217" s="198"/>
      <c r="W217" s="256"/>
      <c r="X217" s="253"/>
      <c r="Y217" s="254"/>
      <c r="Z217" s="254"/>
      <c r="AA217" s="254"/>
      <c r="AB217" s="254"/>
      <c r="AC217" s="254"/>
      <c r="AD217" s="254"/>
      <c r="AE217" s="254"/>
      <c r="AF217" s="254"/>
      <c r="AG217" s="254"/>
      <c r="AH217" s="254"/>
      <c r="AI217" s="108" t="s">
        <v>122</v>
      </c>
      <c r="AJ217" s="198"/>
      <c r="AK217" s="256"/>
      <c r="AL217" s="253"/>
      <c r="AM217" s="254"/>
      <c r="AN217" s="254"/>
      <c r="AO217" s="254"/>
      <c r="AP217" s="254"/>
      <c r="AQ217" s="254"/>
      <c r="AR217" s="254"/>
      <c r="AS217" s="254"/>
      <c r="AT217" s="254"/>
      <c r="AU217" s="254"/>
      <c r="AV217" s="254"/>
      <c r="AW217" s="108" t="s">
        <v>122</v>
      </c>
      <c r="AX217" s="198"/>
      <c r="AY217" s="256"/>
      <c r="AZ217" s="253"/>
      <c r="BA217" s="254"/>
      <c r="BB217" s="254"/>
      <c r="BC217" s="254"/>
      <c r="BD217" s="254"/>
      <c r="BE217" s="254"/>
      <c r="BF217" s="254"/>
      <c r="BG217" s="254"/>
      <c r="BH217" s="254"/>
      <c r="BI217" s="254"/>
      <c r="BJ217" s="254"/>
      <c r="BK217" s="108" t="s">
        <v>122</v>
      </c>
      <c r="BL217" s="198"/>
      <c r="BM217" s="256"/>
      <c r="BN217" s="253"/>
      <c r="BO217" s="254"/>
      <c r="BP217" s="254"/>
      <c r="BQ217" s="254"/>
      <c r="BR217" s="254"/>
      <c r="BS217" s="254"/>
      <c r="BT217" s="254"/>
      <c r="BU217" s="254"/>
      <c r="BV217" s="254"/>
      <c r="BW217" s="254"/>
      <c r="BX217" s="254"/>
      <c r="BY217" s="235"/>
      <c r="BZ217" s="12"/>
      <c r="CA217" s="235"/>
      <c r="CB217" s="235"/>
      <c r="CC217" s="86"/>
      <c r="CD217" s="235"/>
      <c r="CE217" s="235"/>
      <c r="CF217" s="235"/>
      <c r="CG217" s="235"/>
      <c r="CH217" s="235"/>
      <c r="CI217" s="235"/>
      <c r="CJ217" s="235"/>
      <c r="CK217" s="235"/>
      <c r="CL217" s="235"/>
      <c r="CM217" s="235"/>
      <c r="CN217" s="235"/>
      <c r="CO217" s="235"/>
      <c r="CP217" s="235"/>
      <c r="CQ217" s="235"/>
      <c r="CR217" s="235"/>
      <c r="CS217" s="235"/>
      <c r="CT217" s="235"/>
      <c r="CU217" s="235"/>
      <c r="CV217" s="235"/>
      <c r="CW217" s="235"/>
      <c r="CX217" s="235"/>
      <c r="CY217" s="235"/>
      <c r="CZ217" s="235"/>
      <c r="DA217" s="235"/>
      <c r="DB217" s="235"/>
      <c r="DC217" s="235"/>
      <c r="DD217" s="235"/>
      <c r="DE217" s="235"/>
      <c r="DF217" s="235"/>
      <c r="DG217" s="235"/>
    </row>
    <row r="218" spans="1:111" hidden="1" x14ac:dyDescent="0.25">
      <c r="A218" s="107"/>
      <c r="B218" s="87"/>
      <c r="C218" s="86"/>
      <c r="D218" s="86"/>
      <c r="E218" s="88"/>
      <c r="F218" s="44"/>
      <c r="G218" s="108"/>
      <c r="H218" s="86"/>
      <c r="I218" s="191"/>
      <c r="J218" s="114"/>
      <c r="K218" s="114"/>
      <c r="L218" s="114"/>
      <c r="M218" s="114"/>
      <c r="N218" s="114"/>
      <c r="O218" s="114"/>
      <c r="P218" s="114"/>
      <c r="Q218" s="114"/>
      <c r="R218" s="114"/>
      <c r="S218" s="114"/>
      <c r="T218" s="114"/>
      <c r="U218" s="108"/>
      <c r="V218" s="86"/>
      <c r="W218" s="191"/>
      <c r="X218" s="114"/>
      <c r="Y218" s="114"/>
      <c r="Z218" s="114"/>
      <c r="AA218" s="114"/>
      <c r="AB218" s="114"/>
      <c r="AC218" s="114"/>
      <c r="AD218" s="114"/>
      <c r="AE218" s="114"/>
      <c r="AF218" s="114"/>
      <c r="AG218" s="114"/>
      <c r="AH218" s="114"/>
      <c r="AI218" s="108"/>
      <c r="AJ218" s="86"/>
      <c r="AK218" s="191"/>
      <c r="AL218" s="114"/>
      <c r="AM218" s="114"/>
      <c r="AN218" s="114"/>
      <c r="AO218" s="114"/>
      <c r="AP218" s="114"/>
      <c r="AQ218" s="114"/>
      <c r="AR218" s="114"/>
      <c r="AS218" s="114"/>
      <c r="AT218" s="114"/>
      <c r="AU218" s="114"/>
      <c r="AV218" s="114"/>
      <c r="AW218" s="108"/>
      <c r="AX218" s="86"/>
      <c r="AY218" s="191"/>
      <c r="AZ218" s="114"/>
      <c r="BA218" s="114"/>
      <c r="BB218" s="114"/>
      <c r="BC218" s="114"/>
      <c r="BD218" s="114"/>
      <c r="BE218" s="114"/>
      <c r="BF218" s="114"/>
      <c r="BG218" s="114"/>
      <c r="BH218" s="114"/>
      <c r="BI218" s="114"/>
      <c r="BJ218" s="114"/>
      <c r="BK218" s="108"/>
      <c r="BL218" s="86"/>
      <c r="BM218" s="191"/>
      <c r="BN218" s="114"/>
      <c r="BO218" s="114"/>
      <c r="BP218" s="114"/>
      <c r="BQ218" s="114"/>
      <c r="BR218" s="114"/>
      <c r="BS218" s="114"/>
      <c r="BT218" s="114"/>
      <c r="BU218" s="114"/>
      <c r="BV218" s="114"/>
      <c r="BW218" s="114"/>
      <c r="BX218" s="114"/>
      <c r="BY218" s="99"/>
      <c r="BZ218" s="12"/>
      <c r="CA218" s="119"/>
      <c r="CB218" s="153"/>
      <c r="CC218" s="114"/>
      <c r="CD218" s="99"/>
      <c r="CE218" s="99"/>
      <c r="CF218" s="99"/>
      <c r="CG218" s="99"/>
      <c r="CH218" s="99"/>
      <c r="CI218" s="99"/>
      <c r="CJ218" s="99"/>
      <c r="CK218" s="99"/>
      <c r="CL218" s="99"/>
      <c r="CM218" s="99"/>
      <c r="CN218" s="99"/>
      <c r="CO218" s="99"/>
      <c r="CP218" s="99"/>
      <c r="CQ218" s="99"/>
      <c r="CR218" s="99"/>
      <c r="CS218" s="99"/>
      <c r="CT218" s="99"/>
      <c r="CU218" s="99"/>
      <c r="CV218" s="99"/>
      <c r="CW218" s="99"/>
      <c r="CX218" s="99"/>
      <c r="CY218" s="99"/>
      <c r="CZ218" s="99"/>
      <c r="DA218" s="99"/>
      <c r="DB218" s="99"/>
      <c r="DC218" s="99"/>
      <c r="DD218" s="99"/>
      <c r="DE218" s="99"/>
      <c r="DF218" s="99"/>
      <c r="DG218" s="99"/>
    </row>
    <row r="219" spans="1:111" hidden="1" x14ac:dyDescent="0.25">
      <c r="A219" s="186" t="s">
        <v>63</v>
      </c>
      <c r="B219" s="87"/>
      <c r="C219" s="86"/>
      <c r="D219" s="43">
        <v>0</v>
      </c>
      <c r="E219" s="88"/>
      <c r="F219" s="44"/>
      <c r="G219" s="108" t="s">
        <v>121</v>
      </c>
      <c r="H219" s="102"/>
      <c r="I219" s="256">
        <f>ROUND($D$219*$H$219*$H$220,0)</f>
        <v>0</v>
      </c>
      <c r="J219" s="253">
        <v>0</v>
      </c>
      <c r="K219" s="254">
        <v>0</v>
      </c>
      <c r="L219" s="254">
        <v>0</v>
      </c>
      <c r="M219" s="254">
        <v>0</v>
      </c>
      <c r="N219" s="254">
        <v>0</v>
      </c>
      <c r="O219" s="254">
        <v>0</v>
      </c>
      <c r="P219" s="254">
        <v>0</v>
      </c>
      <c r="Q219" s="254">
        <v>0</v>
      </c>
      <c r="R219" s="254">
        <v>0</v>
      </c>
      <c r="S219" s="254">
        <v>0</v>
      </c>
      <c r="T219" s="254">
        <v>0</v>
      </c>
      <c r="U219" s="108" t="s">
        <v>121</v>
      </c>
      <c r="V219" s="102"/>
      <c r="W219" s="256">
        <f>IF(B8&gt;1,ROUND($D$219*$V$219*$V$220,0),0)</f>
        <v>0</v>
      </c>
      <c r="X219" s="253">
        <v>0</v>
      </c>
      <c r="Y219" s="254">
        <v>0</v>
      </c>
      <c r="Z219" s="254">
        <v>0</v>
      </c>
      <c r="AA219" s="254">
        <v>0</v>
      </c>
      <c r="AB219" s="254">
        <v>0</v>
      </c>
      <c r="AC219" s="254">
        <v>0</v>
      </c>
      <c r="AD219" s="254">
        <v>0</v>
      </c>
      <c r="AE219" s="254">
        <v>0</v>
      </c>
      <c r="AF219" s="254">
        <v>0</v>
      </c>
      <c r="AG219" s="254">
        <v>0</v>
      </c>
      <c r="AH219" s="254">
        <v>0</v>
      </c>
      <c r="AI219" s="108" t="s">
        <v>121</v>
      </c>
      <c r="AJ219" s="102"/>
      <c r="AK219" s="256">
        <f>IF(B8&gt;2,ROUND($D$219*$AJ$219*$AJ$220,0),0)</f>
        <v>0</v>
      </c>
      <c r="AL219" s="253">
        <v>0</v>
      </c>
      <c r="AM219" s="254">
        <v>0</v>
      </c>
      <c r="AN219" s="254">
        <v>0</v>
      </c>
      <c r="AO219" s="254">
        <v>0</v>
      </c>
      <c r="AP219" s="254">
        <v>0</v>
      </c>
      <c r="AQ219" s="254">
        <v>0</v>
      </c>
      <c r="AR219" s="254">
        <v>0</v>
      </c>
      <c r="AS219" s="254">
        <v>0</v>
      </c>
      <c r="AT219" s="254">
        <v>0</v>
      </c>
      <c r="AU219" s="254">
        <v>0</v>
      </c>
      <c r="AV219" s="254">
        <v>0</v>
      </c>
      <c r="AW219" s="108" t="s">
        <v>121</v>
      </c>
      <c r="AX219" s="102"/>
      <c r="AY219" s="256">
        <f>IF(B8&gt;3,ROUND($D$219*$AX$219*$AX$220,0),0)</f>
        <v>0</v>
      </c>
      <c r="AZ219" s="253">
        <v>0</v>
      </c>
      <c r="BA219" s="254">
        <v>0</v>
      </c>
      <c r="BB219" s="254">
        <v>0</v>
      </c>
      <c r="BC219" s="254">
        <v>0</v>
      </c>
      <c r="BD219" s="254">
        <v>0</v>
      </c>
      <c r="BE219" s="254">
        <v>0</v>
      </c>
      <c r="BF219" s="254">
        <v>0</v>
      </c>
      <c r="BG219" s="254">
        <v>0</v>
      </c>
      <c r="BH219" s="254">
        <v>0</v>
      </c>
      <c r="BI219" s="254">
        <v>0</v>
      </c>
      <c r="BJ219" s="254">
        <v>0</v>
      </c>
      <c r="BK219" s="108" t="s">
        <v>121</v>
      </c>
      <c r="BL219" s="102"/>
      <c r="BM219" s="256">
        <f>IF(B8&gt;4,ROUND($D$219*$BL$219*$BL$220,0),0)</f>
        <v>0</v>
      </c>
      <c r="BN219" s="253">
        <v>0</v>
      </c>
      <c r="BO219" s="254">
        <v>0</v>
      </c>
      <c r="BP219" s="254">
        <v>0</v>
      </c>
      <c r="BQ219" s="254">
        <v>0</v>
      </c>
      <c r="BR219" s="254">
        <v>0</v>
      </c>
      <c r="BS219" s="254">
        <v>0</v>
      </c>
      <c r="BT219" s="254">
        <v>0</v>
      </c>
      <c r="BU219" s="254">
        <v>0</v>
      </c>
      <c r="BV219" s="254">
        <v>0</v>
      </c>
      <c r="BW219" s="254">
        <v>0</v>
      </c>
      <c r="BX219" s="254">
        <v>0</v>
      </c>
      <c r="BY219" s="235">
        <f>SUM(I219,W219,AK219,AY219,BM219)</f>
        <v>0</v>
      </c>
      <c r="BZ219" s="12"/>
      <c r="CA219" s="235">
        <f>SUM(J219,X219,AL219,AZ219,BN219)</f>
        <v>0</v>
      </c>
      <c r="CB219" s="235">
        <f>SUM(K219:T220,Y219:AH220,AM219:AV220,BA219:BJ221,BO219:BX220)</f>
        <v>0</v>
      </c>
      <c r="CC219" s="86"/>
      <c r="CD219" s="235">
        <f>BY219-SUM(CE219:DG220)</f>
        <v>0</v>
      </c>
      <c r="CE219" s="235">
        <v>0</v>
      </c>
      <c r="CF219" s="235">
        <v>0</v>
      </c>
      <c r="CG219" s="235">
        <v>0</v>
      </c>
      <c r="CH219" s="235">
        <v>0</v>
      </c>
      <c r="CI219" s="235">
        <v>0</v>
      </c>
      <c r="CJ219" s="235">
        <v>0</v>
      </c>
      <c r="CK219" s="235">
        <v>0</v>
      </c>
      <c r="CL219" s="235">
        <v>0</v>
      </c>
      <c r="CM219" s="235">
        <v>0</v>
      </c>
      <c r="CN219" s="235">
        <v>0</v>
      </c>
      <c r="CO219" s="235">
        <v>0</v>
      </c>
      <c r="CP219" s="235">
        <v>0</v>
      </c>
      <c r="CQ219" s="235">
        <v>0</v>
      </c>
      <c r="CR219" s="235">
        <v>0</v>
      </c>
      <c r="CS219" s="235">
        <v>0</v>
      </c>
      <c r="CT219" s="235">
        <v>0</v>
      </c>
      <c r="CU219" s="235">
        <v>0</v>
      </c>
      <c r="CV219" s="235">
        <v>0</v>
      </c>
      <c r="CW219" s="235">
        <v>0</v>
      </c>
      <c r="CX219" s="235">
        <v>0</v>
      </c>
      <c r="CY219" s="235">
        <v>0</v>
      </c>
      <c r="CZ219" s="235">
        <v>0</v>
      </c>
      <c r="DA219" s="235">
        <v>0</v>
      </c>
      <c r="DB219" s="235">
        <v>0</v>
      </c>
      <c r="DC219" s="235">
        <v>0</v>
      </c>
      <c r="DD219" s="235">
        <v>0</v>
      </c>
      <c r="DE219" s="235">
        <v>0</v>
      </c>
      <c r="DF219" s="235">
        <v>0</v>
      </c>
      <c r="DG219" s="235">
        <v>0</v>
      </c>
    </row>
    <row r="220" spans="1:111" hidden="1" x14ac:dyDescent="0.25">
      <c r="A220" s="186"/>
      <c r="B220" s="87"/>
      <c r="C220" s="86"/>
      <c r="D220" s="43"/>
      <c r="E220" s="88"/>
      <c r="F220" s="44"/>
      <c r="G220" s="108" t="s">
        <v>122</v>
      </c>
      <c r="H220" s="104"/>
      <c r="I220" s="256"/>
      <c r="J220" s="253"/>
      <c r="K220" s="254"/>
      <c r="L220" s="254"/>
      <c r="M220" s="254"/>
      <c r="N220" s="254"/>
      <c r="O220" s="254"/>
      <c r="P220" s="254"/>
      <c r="Q220" s="254"/>
      <c r="R220" s="254"/>
      <c r="S220" s="254"/>
      <c r="T220" s="254"/>
      <c r="U220" s="108" t="s">
        <v>122</v>
      </c>
      <c r="V220" s="104"/>
      <c r="W220" s="256"/>
      <c r="X220" s="253"/>
      <c r="Y220" s="254"/>
      <c r="Z220" s="254"/>
      <c r="AA220" s="254"/>
      <c r="AB220" s="254"/>
      <c r="AC220" s="254"/>
      <c r="AD220" s="254"/>
      <c r="AE220" s="254"/>
      <c r="AF220" s="254"/>
      <c r="AG220" s="254"/>
      <c r="AH220" s="254"/>
      <c r="AI220" s="108" t="s">
        <v>122</v>
      </c>
      <c r="AJ220" s="104"/>
      <c r="AK220" s="256"/>
      <c r="AL220" s="253"/>
      <c r="AM220" s="254"/>
      <c r="AN220" s="254"/>
      <c r="AO220" s="254"/>
      <c r="AP220" s="254"/>
      <c r="AQ220" s="254"/>
      <c r="AR220" s="254"/>
      <c r="AS220" s="254"/>
      <c r="AT220" s="254"/>
      <c r="AU220" s="254"/>
      <c r="AV220" s="254"/>
      <c r="AW220" s="108" t="s">
        <v>122</v>
      </c>
      <c r="AX220" s="104"/>
      <c r="AY220" s="256"/>
      <c r="AZ220" s="253"/>
      <c r="BA220" s="254"/>
      <c r="BB220" s="254"/>
      <c r="BC220" s="254"/>
      <c r="BD220" s="254"/>
      <c r="BE220" s="254"/>
      <c r="BF220" s="254"/>
      <c r="BG220" s="254"/>
      <c r="BH220" s="254"/>
      <c r="BI220" s="254"/>
      <c r="BJ220" s="254"/>
      <c r="BK220" s="108" t="s">
        <v>122</v>
      </c>
      <c r="BL220" s="104"/>
      <c r="BM220" s="256"/>
      <c r="BN220" s="253"/>
      <c r="BO220" s="254"/>
      <c r="BP220" s="254"/>
      <c r="BQ220" s="254"/>
      <c r="BR220" s="254"/>
      <c r="BS220" s="254"/>
      <c r="BT220" s="254"/>
      <c r="BU220" s="254"/>
      <c r="BV220" s="254"/>
      <c r="BW220" s="254"/>
      <c r="BX220" s="254"/>
      <c r="BY220" s="235"/>
      <c r="BZ220" s="12"/>
      <c r="CA220" s="235"/>
      <c r="CB220" s="235"/>
      <c r="CC220" s="86"/>
      <c r="CD220" s="235"/>
      <c r="CE220" s="235"/>
      <c r="CF220" s="235"/>
      <c r="CG220" s="235"/>
      <c r="CH220" s="235"/>
      <c r="CI220" s="235"/>
      <c r="CJ220" s="235"/>
      <c r="CK220" s="235"/>
      <c r="CL220" s="235"/>
      <c r="CM220" s="235"/>
      <c r="CN220" s="235"/>
      <c r="CO220" s="235"/>
      <c r="CP220" s="235"/>
      <c r="CQ220" s="235"/>
      <c r="CR220" s="235"/>
      <c r="CS220" s="235"/>
      <c r="CT220" s="235"/>
      <c r="CU220" s="235"/>
      <c r="CV220" s="235"/>
      <c r="CW220" s="235"/>
      <c r="CX220" s="235"/>
      <c r="CY220" s="235"/>
      <c r="CZ220" s="235"/>
      <c r="DA220" s="235"/>
      <c r="DB220" s="235"/>
      <c r="DC220" s="235"/>
      <c r="DD220" s="235"/>
      <c r="DE220" s="235"/>
      <c r="DF220" s="235"/>
      <c r="DG220" s="235"/>
    </row>
    <row r="221" spans="1:111" hidden="1" x14ac:dyDescent="0.25">
      <c r="A221" s="186"/>
      <c r="B221" s="87"/>
      <c r="C221" s="86"/>
      <c r="D221" s="43"/>
      <c r="E221" s="88"/>
      <c r="F221" s="44"/>
      <c r="G221" s="108"/>
      <c r="H221" s="102"/>
      <c r="I221" s="191"/>
      <c r="J221" s="114"/>
      <c r="K221" s="114"/>
      <c r="L221" s="114"/>
      <c r="M221" s="114"/>
      <c r="N221" s="114"/>
      <c r="O221" s="114"/>
      <c r="P221" s="114"/>
      <c r="Q221" s="114"/>
      <c r="R221" s="114"/>
      <c r="S221" s="114"/>
      <c r="T221" s="114"/>
      <c r="U221" s="108"/>
      <c r="V221" s="102"/>
      <c r="W221" s="191"/>
      <c r="X221" s="114"/>
      <c r="Y221" s="114"/>
      <c r="Z221" s="114"/>
      <c r="AA221" s="114"/>
      <c r="AB221" s="114"/>
      <c r="AC221" s="114"/>
      <c r="AD221" s="114"/>
      <c r="AE221" s="114"/>
      <c r="AF221" s="114"/>
      <c r="AG221" s="114"/>
      <c r="AH221" s="114"/>
      <c r="AI221" s="108"/>
      <c r="AJ221" s="102"/>
      <c r="AK221" s="191"/>
      <c r="AL221" s="114"/>
      <c r="AM221" s="114"/>
      <c r="AN221" s="114"/>
      <c r="AO221" s="114"/>
      <c r="AP221" s="114"/>
      <c r="AQ221" s="114"/>
      <c r="AR221" s="114"/>
      <c r="AS221" s="114"/>
      <c r="AT221" s="114"/>
      <c r="AU221" s="114"/>
      <c r="AV221" s="114"/>
      <c r="AW221" s="108"/>
      <c r="AX221" s="102"/>
      <c r="AY221" s="191"/>
      <c r="AZ221" s="114"/>
      <c r="BA221" s="114"/>
      <c r="BB221" s="114"/>
      <c r="BC221" s="114"/>
      <c r="BD221" s="114"/>
      <c r="BE221" s="114"/>
      <c r="BF221" s="114"/>
      <c r="BG221" s="114"/>
      <c r="BH221" s="114"/>
      <c r="BI221" s="114"/>
      <c r="BJ221" s="114"/>
      <c r="BK221" s="108"/>
      <c r="BL221" s="102"/>
      <c r="BM221" s="191"/>
      <c r="BN221" s="114"/>
      <c r="BO221" s="114"/>
      <c r="BP221" s="114"/>
      <c r="BQ221" s="114"/>
      <c r="BR221" s="114"/>
      <c r="BS221" s="114"/>
      <c r="BT221" s="114"/>
      <c r="BU221" s="114"/>
      <c r="BV221" s="114"/>
      <c r="BW221" s="114"/>
      <c r="BX221" s="114"/>
      <c r="BY221" s="99"/>
      <c r="BZ221" s="12"/>
      <c r="CA221" s="119"/>
      <c r="CB221" s="153"/>
      <c r="CC221" s="114"/>
      <c r="CD221" s="99"/>
      <c r="CE221" s="99"/>
      <c r="CF221" s="99"/>
      <c r="CG221" s="99"/>
      <c r="CH221" s="99"/>
      <c r="CI221" s="99"/>
      <c r="CJ221" s="99"/>
      <c r="CK221" s="99"/>
      <c r="CL221" s="99"/>
      <c r="CM221" s="99"/>
      <c r="CN221" s="99"/>
      <c r="CO221" s="99"/>
      <c r="CP221" s="99"/>
      <c r="CQ221" s="99"/>
      <c r="CR221" s="99"/>
      <c r="CS221" s="99"/>
      <c r="CT221" s="99"/>
      <c r="CU221" s="99"/>
      <c r="CV221" s="99"/>
      <c r="CW221" s="99"/>
      <c r="CX221" s="99"/>
      <c r="CY221" s="99"/>
      <c r="CZ221" s="99"/>
      <c r="DA221" s="99"/>
      <c r="DB221" s="99"/>
      <c r="DC221" s="99"/>
      <c r="DD221" s="99"/>
      <c r="DE221" s="99"/>
      <c r="DF221" s="99"/>
      <c r="DG221" s="99"/>
    </row>
    <row r="222" spans="1:111" hidden="1" x14ac:dyDescent="0.25">
      <c r="A222" s="186" t="s">
        <v>63</v>
      </c>
      <c r="B222" s="87"/>
      <c r="C222" s="86"/>
      <c r="D222" s="43">
        <v>0</v>
      </c>
      <c r="E222" s="88"/>
      <c r="F222" s="44"/>
      <c r="G222" s="108" t="s">
        <v>121</v>
      </c>
      <c r="H222" s="102"/>
      <c r="I222" s="256">
        <f>ROUND($D$222*$H$222*$H$223,0)</f>
        <v>0</v>
      </c>
      <c r="J222" s="253">
        <v>0</v>
      </c>
      <c r="K222" s="254">
        <v>0</v>
      </c>
      <c r="L222" s="254">
        <v>0</v>
      </c>
      <c r="M222" s="254">
        <v>0</v>
      </c>
      <c r="N222" s="254">
        <v>0</v>
      </c>
      <c r="O222" s="254">
        <v>0</v>
      </c>
      <c r="P222" s="254">
        <v>0</v>
      </c>
      <c r="Q222" s="254">
        <v>0</v>
      </c>
      <c r="R222" s="254">
        <v>0</v>
      </c>
      <c r="S222" s="254">
        <v>0</v>
      </c>
      <c r="T222" s="254">
        <v>0</v>
      </c>
      <c r="U222" s="108" t="s">
        <v>121</v>
      </c>
      <c r="V222" s="102"/>
      <c r="W222" s="256">
        <f>IF(B8&gt;1,ROUND($D$222*$V$222*$V$223,0),0)</f>
        <v>0</v>
      </c>
      <c r="X222" s="253">
        <v>0</v>
      </c>
      <c r="Y222" s="254">
        <v>0</v>
      </c>
      <c r="Z222" s="254">
        <v>0</v>
      </c>
      <c r="AA222" s="254">
        <v>0</v>
      </c>
      <c r="AB222" s="254">
        <v>0</v>
      </c>
      <c r="AC222" s="254">
        <v>0</v>
      </c>
      <c r="AD222" s="254">
        <v>0</v>
      </c>
      <c r="AE222" s="254">
        <v>0</v>
      </c>
      <c r="AF222" s="254">
        <v>0</v>
      </c>
      <c r="AG222" s="254">
        <v>0</v>
      </c>
      <c r="AH222" s="254">
        <v>0</v>
      </c>
      <c r="AI222" s="108" t="s">
        <v>121</v>
      </c>
      <c r="AJ222" s="102"/>
      <c r="AK222" s="256">
        <f>IF(B8&gt;2,ROUND($D$222*$AJ$222*$AJ$223,0),0)</f>
        <v>0</v>
      </c>
      <c r="AL222" s="253">
        <v>0</v>
      </c>
      <c r="AM222" s="254">
        <v>0</v>
      </c>
      <c r="AN222" s="254">
        <v>0</v>
      </c>
      <c r="AO222" s="254">
        <v>0</v>
      </c>
      <c r="AP222" s="254">
        <v>0</v>
      </c>
      <c r="AQ222" s="254">
        <v>0</v>
      </c>
      <c r="AR222" s="254">
        <v>0</v>
      </c>
      <c r="AS222" s="254">
        <v>0</v>
      </c>
      <c r="AT222" s="254">
        <v>0</v>
      </c>
      <c r="AU222" s="254">
        <v>0</v>
      </c>
      <c r="AV222" s="254">
        <v>0</v>
      </c>
      <c r="AW222" s="108" t="s">
        <v>121</v>
      </c>
      <c r="AX222" s="102"/>
      <c r="AY222" s="256">
        <f>IF(B8&gt;3,ROUND($D$222*$AX$222*$AX$223,0),0)</f>
        <v>0</v>
      </c>
      <c r="AZ222" s="253">
        <v>0</v>
      </c>
      <c r="BA222" s="254">
        <v>0</v>
      </c>
      <c r="BB222" s="254">
        <v>0</v>
      </c>
      <c r="BC222" s="254">
        <v>0</v>
      </c>
      <c r="BD222" s="254">
        <v>0</v>
      </c>
      <c r="BE222" s="254">
        <v>0</v>
      </c>
      <c r="BF222" s="254">
        <v>0</v>
      </c>
      <c r="BG222" s="254">
        <v>0</v>
      </c>
      <c r="BH222" s="254">
        <v>0</v>
      </c>
      <c r="BI222" s="254">
        <v>0</v>
      </c>
      <c r="BJ222" s="254">
        <v>0</v>
      </c>
      <c r="BK222" s="108" t="s">
        <v>121</v>
      </c>
      <c r="BL222" s="102"/>
      <c r="BM222" s="256">
        <f>IF(B8&gt;4,ROUND($D$222*$BL$222*$BL$223,0),0)</f>
        <v>0</v>
      </c>
      <c r="BN222" s="253">
        <v>0</v>
      </c>
      <c r="BO222" s="254">
        <v>0</v>
      </c>
      <c r="BP222" s="254">
        <v>0</v>
      </c>
      <c r="BQ222" s="254">
        <v>0</v>
      </c>
      <c r="BR222" s="254">
        <v>0</v>
      </c>
      <c r="BS222" s="254">
        <v>0</v>
      </c>
      <c r="BT222" s="254">
        <v>0</v>
      </c>
      <c r="BU222" s="254">
        <v>0</v>
      </c>
      <c r="BV222" s="254">
        <v>0</v>
      </c>
      <c r="BW222" s="254">
        <v>0</v>
      </c>
      <c r="BX222" s="254">
        <v>0</v>
      </c>
      <c r="BY222" s="235">
        <f>SUM(I222,W222,AK222,AY222,BM222)</f>
        <v>0</v>
      </c>
      <c r="BZ222" s="12"/>
      <c r="CA222" s="235">
        <f>SUM(J222,X222,AL222,AZ222,BN222)</f>
        <v>0</v>
      </c>
      <c r="CB222" s="235">
        <f>SUM(K222:T223,Y222:AH223,AM222:AV223,BA222:BJ223,BO222:BX223)</f>
        <v>0</v>
      </c>
      <c r="CC222" s="86"/>
      <c r="CD222" s="235">
        <f>BY222-SUM(CE222:DG223)</f>
        <v>0</v>
      </c>
      <c r="CE222" s="235">
        <v>0</v>
      </c>
      <c r="CF222" s="235">
        <v>0</v>
      </c>
      <c r="CG222" s="235">
        <v>0</v>
      </c>
      <c r="CH222" s="235">
        <v>0</v>
      </c>
      <c r="CI222" s="235">
        <v>0</v>
      </c>
      <c r="CJ222" s="235">
        <v>0</v>
      </c>
      <c r="CK222" s="235">
        <v>0</v>
      </c>
      <c r="CL222" s="235">
        <v>0</v>
      </c>
      <c r="CM222" s="235">
        <v>0</v>
      </c>
      <c r="CN222" s="235">
        <v>0</v>
      </c>
      <c r="CO222" s="235">
        <v>0</v>
      </c>
      <c r="CP222" s="235">
        <v>0</v>
      </c>
      <c r="CQ222" s="235">
        <v>0</v>
      </c>
      <c r="CR222" s="235">
        <v>0</v>
      </c>
      <c r="CS222" s="235">
        <v>0</v>
      </c>
      <c r="CT222" s="235">
        <v>0</v>
      </c>
      <c r="CU222" s="235">
        <v>0</v>
      </c>
      <c r="CV222" s="235">
        <v>0</v>
      </c>
      <c r="CW222" s="235">
        <v>0</v>
      </c>
      <c r="CX222" s="235">
        <v>0</v>
      </c>
      <c r="CY222" s="235">
        <v>0</v>
      </c>
      <c r="CZ222" s="235">
        <v>0</v>
      </c>
      <c r="DA222" s="235">
        <v>0</v>
      </c>
      <c r="DB222" s="235">
        <v>0</v>
      </c>
      <c r="DC222" s="235">
        <v>0</v>
      </c>
      <c r="DD222" s="235">
        <v>0</v>
      </c>
      <c r="DE222" s="235">
        <v>0</v>
      </c>
      <c r="DF222" s="235">
        <v>0</v>
      </c>
      <c r="DG222" s="235">
        <v>0</v>
      </c>
    </row>
    <row r="223" spans="1:111" hidden="1" x14ac:dyDescent="0.25">
      <c r="A223" s="186"/>
      <c r="B223" s="87"/>
      <c r="C223" s="86"/>
      <c r="D223" s="43"/>
      <c r="E223" s="88"/>
      <c r="F223" s="44"/>
      <c r="G223" s="108" t="s">
        <v>122</v>
      </c>
      <c r="H223" s="105"/>
      <c r="I223" s="256"/>
      <c r="J223" s="253"/>
      <c r="K223" s="254"/>
      <c r="L223" s="254"/>
      <c r="M223" s="254"/>
      <c r="N223" s="254"/>
      <c r="O223" s="254"/>
      <c r="P223" s="254"/>
      <c r="Q223" s="254"/>
      <c r="R223" s="254"/>
      <c r="S223" s="254"/>
      <c r="T223" s="254"/>
      <c r="U223" s="108" t="s">
        <v>122</v>
      </c>
      <c r="V223" s="104"/>
      <c r="W223" s="256"/>
      <c r="X223" s="253"/>
      <c r="Y223" s="254"/>
      <c r="Z223" s="254"/>
      <c r="AA223" s="254"/>
      <c r="AB223" s="254"/>
      <c r="AC223" s="254"/>
      <c r="AD223" s="254"/>
      <c r="AE223" s="254"/>
      <c r="AF223" s="254"/>
      <c r="AG223" s="254"/>
      <c r="AH223" s="254"/>
      <c r="AI223" s="108" t="s">
        <v>122</v>
      </c>
      <c r="AJ223" s="104"/>
      <c r="AK223" s="256"/>
      <c r="AL223" s="253"/>
      <c r="AM223" s="254"/>
      <c r="AN223" s="254"/>
      <c r="AO223" s="254"/>
      <c r="AP223" s="254"/>
      <c r="AQ223" s="254"/>
      <c r="AR223" s="254"/>
      <c r="AS223" s="254"/>
      <c r="AT223" s="254"/>
      <c r="AU223" s="254"/>
      <c r="AV223" s="254"/>
      <c r="AW223" s="108" t="s">
        <v>122</v>
      </c>
      <c r="AX223" s="104"/>
      <c r="AY223" s="256"/>
      <c r="AZ223" s="253"/>
      <c r="BA223" s="254"/>
      <c r="BB223" s="254"/>
      <c r="BC223" s="254"/>
      <c r="BD223" s="254"/>
      <c r="BE223" s="254"/>
      <c r="BF223" s="254"/>
      <c r="BG223" s="254"/>
      <c r="BH223" s="254"/>
      <c r="BI223" s="254"/>
      <c r="BJ223" s="254"/>
      <c r="BK223" s="108" t="s">
        <v>122</v>
      </c>
      <c r="BL223" s="104"/>
      <c r="BM223" s="256"/>
      <c r="BN223" s="253"/>
      <c r="BO223" s="254"/>
      <c r="BP223" s="254"/>
      <c r="BQ223" s="254"/>
      <c r="BR223" s="254"/>
      <c r="BS223" s="254"/>
      <c r="BT223" s="254"/>
      <c r="BU223" s="254"/>
      <c r="BV223" s="254"/>
      <c r="BW223" s="254"/>
      <c r="BX223" s="254"/>
      <c r="BY223" s="235"/>
      <c r="BZ223" s="12"/>
      <c r="CA223" s="235"/>
      <c r="CB223" s="235"/>
      <c r="CC223" s="86"/>
      <c r="CD223" s="235"/>
      <c r="CE223" s="235"/>
      <c r="CF223" s="235"/>
      <c r="CG223" s="235"/>
      <c r="CH223" s="235"/>
      <c r="CI223" s="235"/>
      <c r="CJ223" s="235"/>
      <c r="CK223" s="235"/>
      <c r="CL223" s="235"/>
      <c r="CM223" s="235"/>
      <c r="CN223" s="235"/>
      <c r="CO223" s="235"/>
      <c r="CP223" s="235"/>
      <c r="CQ223" s="235"/>
      <c r="CR223" s="235"/>
      <c r="CS223" s="235"/>
      <c r="CT223" s="235"/>
      <c r="CU223" s="235"/>
      <c r="CV223" s="235"/>
      <c r="CW223" s="235"/>
      <c r="CX223" s="235"/>
      <c r="CY223" s="235"/>
      <c r="CZ223" s="235"/>
      <c r="DA223" s="235"/>
      <c r="DB223" s="235"/>
      <c r="DC223" s="235"/>
      <c r="DD223" s="235"/>
      <c r="DE223" s="235"/>
      <c r="DF223" s="235"/>
      <c r="DG223" s="235"/>
    </row>
    <row r="224" spans="1:111" hidden="1" x14ac:dyDescent="0.25">
      <c r="A224" s="186"/>
      <c r="B224" s="87"/>
      <c r="C224" s="86"/>
      <c r="D224" s="43"/>
      <c r="E224" s="88"/>
      <c r="F224" s="44"/>
      <c r="G224" s="108"/>
      <c r="H224" s="102"/>
      <c r="I224" s="191"/>
      <c r="J224" s="114"/>
      <c r="K224" s="114"/>
      <c r="L224" s="114"/>
      <c r="M224" s="114"/>
      <c r="N224" s="114"/>
      <c r="O224" s="114"/>
      <c r="P224" s="114"/>
      <c r="Q224" s="114"/>
      <c r="R224" s="114"/>
      <c r="S224" s="114"/>
      <c r="T224" s="114"/>
      <c r="U224" s="108"/>
      <c r="V224" s="102"/>
      <c r="W224" s="191"/>
      <c r="X224" s="114"/>
      <c r="Y224" s="114"/>
      <c r="Z224" s="114"/>
      <c r="AA224" s="114"/>
      <c r="AB224" s="114"/>
      <c r="AC224" s="114"/>
      <c r="AD224" s="114"/>
      <c r="AE224" s="114"/>
      <c r="AF224" s="114"/>
      <c r="AG224" s="114"/>
      <c r="AH224" s="114"/>
      <c r="AI224" s="108"/>
      <c r="AJ224" s="102"/>
      <c r="AK224" s="191"/>
      <c r="AL224" s="114"/>
      <c r="AM224" s="114"/>
      <c r="AN224" s="114"/>
      <c r="AO224" s="114"/>
      <c r="AP224" s="114"/>
      <c r="AQ224" s="114"/>
      <c r="AR224" s="114"/>
      <c r="AS224" s="114"/>
      <c r="AT224" s="114"/>
      <c r="AU224" s="114"/>
      <c r="AV224" s="114"/>
      <c r="AW224" s="108"/>
      <c r="AX224" s="102"/>
      <c r="AY224" s="191"/>
      <c r="AZ224" s="114"/>
      <c r="BA224" s="114"/>
      <c r="BB224" s="114"/>
      <c r="BC224" s="114"/>
      <c r="BD224" s="114"/>
      <c r="BE224" s="114"/>
      <c r="BF224" s="114"/>
      <c r="BG224" s="114"/>
      <c r="BH224" s="114"/>
      <c r="BI224" s="114"/>
      <c r="BJ224" s="114"/>
      <c r="BK224" s="108"/>
      <c r="BL224" s="102"/>
      <c r="BM224" s="191"/>
      <c r="BN224" s="114"/>
      <c r="BO224" s="114"/>
      <c r="BP224" s="114"/>
      <c r="BQ224" s="114"/>
      <c r="BR224" s="114"/>
      <c r="BS224" s="114"/>
      <c r="BT224" s="114"/>
      <c r="BU224" s="114"/>
      <c r="BV224" s="114"/>
      <c r="BW224" s="114"/>
      <c r="BX224" s="114"/>
      <c r="BY224" s="99"/>
      <c r="BZ224" s="12"/>
      <c r="CA224" s="119"/>
      <c r="CB224" s="153"/>
      <c r="CC224" s="114"/>
      <c r="CD224" s="99"/>
      <c r="CE224" s="99"/>
      <c r="CF224" s="99"/>
      <c r="CG224" s="99"/>
      <c r="CH224" s="99"/>
      <c r="CI224" s="99"/>
      <c r="CJ224" s="99"/>
      <c r="CK224" s="99"/>
      <c r="CL224" s="99"/>
      <c r="CM224" s="99"/>
      <c r="CN224" s="99"/>
      <c r="CO224" s="99"/>
      <c r="CP224" s="99"/>
      <c r="CQ224" s="99"/>
      <c r="CR224" s="99"/>
      <c r="CS224" s="99"/>
      <c r="CT224" s="99"/>
      <c r="CU224" s="99"/>
      <c r="CV224" s="99"/>
      <c r="CW224" s="99"/>
      <c r="CX224" s="99"/>
      <c r="CY224" s="99"/>
      <c r="CZ224" s="99"/>
      <c r="DA224" s="99"/>
      <c r="DB224" s="99"/>
      <c r="DC224" s="99"/>
      <c r="DD224" s="99"/>
      <c r="DE224" s="99"/>
      <c r="DF224" s="99"/>
      <c r="DG224" s="99"/>
    </row>
    <row r="225" spans="1:111" hidden="1" x14ac:dyDescent="0.25">
      <c r="A225" s="186" t="s">
        <v>63</v>
      </c>
      <c r="B225" s="87"/>
      <c r="C225" s="86"/>
      <c r="D225" s="43">
        <v>0</v>
      </c>
      <c r="E225" s="88"/>
      <c r="F225" s="44"/>
      <c r="G225" s="108" t="s">
        <v>121</v>
      </c>
      <c r="H225" s="102"/>
      <c r="I225" s="256">
        <f>ROUND($D$225*$H$225*$H$226,0)</f>
        <v>0</v>
      </c>
      <c r="J225" s="253">
        <v>0</v>
      </c>
      <c r="K225" s="254">
        <v>0</v>
      </c>
      <c r="L225" s="254">
        <v>0</v>
      </c>
      <c r="M225" s="254">
        <v>0</v>
      </c>
      <c r="N225" s="254">
        <v>0</v>
      </c>
      <c r="O225" s="254">
        <v>0</v>
      </c>
      <c r="P225" s="254">
        <v>0</v>
      </c>
      <c r="Q225" s="254">
        <v>0</v>
      </c>
      <c r="R225" s="254">
        <v>0</v>
      </c>
      <c r="S225" s="254">
        <v>0</v>
      </c>
      <c r="T225" s="254">
        <v>0</v>
      </c>
      <c r="U225" s="108" t="s">
        <v>121</v>
      </c>
      <c r="V225" s="102"/>
      <c r="W225" s="256">
        <f>IF(B8&gt;1,ROUND($D$225*$V$225*$V$226,0),0)</f>
        <v>0</v>
      </c>
      <c r="X225" s="253">
        <v>0</v>
      </c>
      <c r="Y225" s="254">
        <v>0</v>
      </c>
      <c r="Z225" s="254">
        <v>0</v>
      </c>
      <c r="AA225" s="254">
        <v>0</v>
      </c>
      <c r="AB225" s="254">
        <v>0</v>
      </c>
      <c r="AC225" s="254">
        <v>0</v>
      </c>
      <c r="AD225" s="254">
        <v>0</v>
      </c>
      <c r="AE225" s="254">
        <v>0</v>
      </c>
      <c r="AF225" s="254">
        <v>0</v>
      </c>
      <c r="AG225" s="254">
        <v>0</v>
      </c>
      <c r="AH225" s="254">
        <v>0</v>
      </c>
      <c r="AI225" s="108" t="s">
        <v>121</v>
      </c>
      <c r="AJ225" s="102"/>
      <c r="AK225" s="256">
        <f>IF(B8&gt;2,ROUND($D$225*$AJ$225*$AJ$226,0),0)</f>
        <v>0</v>
      </c>
      <c r="AL225" s="253">
        <v>0</v>
      </c>
      <c r="AM225" s="254">
        <v>0</v>
      </c>
      <c r="AN225" s="254">
        <v>0</v>
      </c>
      <c r="AO225" s="254">
        <v>0</v>
      </c>
      <c r="AP225" s="254">
        <v>0</v>
      </c>
      <c r="AQ225" s="254">
        <v>0</v>
      </c>
      <c r="AR225" s="254">
        <v>0</v>
      </c>
      <c r="AS225" s="254">
        <v>0</v>
      </c>
      <c r="AT225" s="254">
        <v>0</v>
      </c>
      <c r="AU225" s="254">
        <v>0</v>
      </c>
      <c r="AV225" s="254">
        <v>0</v>
      </c>
      <c r="AW225" s="108" t="s">
        <v>121</v>
      </c>
      <c r="AX225" s="102"/>
      <c r="AY225" s="256">
        <f>IF(B8&gt;3,ROUND($D$225*$AX$225*$AX$226,0),0)</f>
        <v>0</v>
      </c>
      <c r="AZ225" s="253">
        <v>0</v>
      </c>
      <c r="BA225" s="254">
        <v>0</v>
      </c>
      <c r="BB225" s="254">
        <v>0</v>
      </c>
      <c r="BC225" s="254">
        <v>0</v>
      </c>
      <c r="BD225" s="254">
        <v>0</v>
      </c>
      <c r="BE225" s="254">
        <v>0</v>
      </c>
      <c r="BF225" s="254">
        <v>0</v>
      </c>
      <c r="BG225" s="254">
        <v>0</v>
      </c>
      <c r="BH225" s="254">
        <v>0</v>
      </c>
      <c r="BI225" s="254">
        <v>0</v>
      </c>
      <c r="BJ225" s="254">
        <v>0</v>
      </c>
      <c r="BK225" s="108" t="s">
        <v>121</v>
      </c>
      <c r="BL225" s="102"/>
      <c r="BM225" s="256">
        <f>IF(B8&gt;4,ROUND($D$225*$BL$225*$BL$226,0),0)</f>
        <v>0</v>
      </c>
      <c r="BN225" s="253">
        <v>0</v>
      </c>
      <c r="BO225" s="254">
        <v>0</v>
      </c>
      <c r="BP225" s="254">
        <v>0</v>
      </c>
      <c r="BQ225" s="254">
        <v>0</v>
      </c>
      <c r="BR225" s="254">
        <v>0</v>
      </c>
      <c r="BS225" s="254">
        <v>0</v>
      </c>
      <c r="BT225" s="254">
        <v>0</v>
      </c>
      <c r="BU225" s="254">
        <v>0</v>
      </c>
      <c r="BV225" s="254">
        <v>0</v>
      </c>
      <c r="BW225" s="254">
        <v>0</v>
      </c>
      <c r="BX225" s="254">
        <v>0</v>
      </c>
      <c r="BY225" s="235">
        <f>SUM(I225,W225,AK225,AY225,BM225)</f>
        <v>0</v>
      </c>
      <c r="BZ225" s="12"/>
      <c r="CA225" s="235">
        <f>SUM(J225,X225,AL225,AZ225,BN225)</f>
        <v>0</v>
      </c>
      <c r="CB225" s="235">
        <f>SUM(K225:T226,Y225:AH226,AM225:AV226,BA225:BJ226,BO225:BX226)</f>
        <v>0</v>
      </c>
      <c r="CC225" s="86"/>
      <c r="CD225" s="235">
        <f>BY225-SUM(CE225:DG226)</f>
        <v>0</v>
      </c>
      <c r="CE225" s="235">
        <v>0</v>
      </c>
      <c r="CF225" s="235">
        <v>0</v>
      </c>
      <c r="CG225" s="235">
        <v>0</v>
      </c>
      <c r="CH225" s="235">
        <v>0</v>
      </c>
      <c r="CI225" s="235">
        <v>0</v>
      </c>
      <c r="CJ225" s="235">
        <v>0</v>
      </c>
      <c r="CK225" s="235">
        <v>0</v>
      </c>
      <c r="CL225" s="235">
        <v>0</v>
      </c>
      <c r="CM225" s="235">
        <v>0</v>
      </c>
      <c r="CN225" s="235">
        <v>0</v>
      </c>
      <c r="CO225" s="235">
        <v>0</v>
      </c>
      <c r="CP225" s="235">
        <v>0</v>
      </c>
      <c r="CQ225" s="235">
        <v>0</v>
      </c>
      <c r="CR225" s="235">
        <v>0</v>
      </c>
      <c r="CS225" s="235">
        <v>0</v>
      </c>
      <c r="CT225" s="235">
        <v>0</v>
      </c>
      <c r="CU225" s="235">
        <v>0</v>
      </c>
      <c r="CV225" s="235">
        <v>0</v>
      </c>
      <c r="CW225" s="235">
        <v>0</v>
      </c>
      <c r="CX225" s="235">
        <v>0</v>
      </c>
      <c r="CY225" s="235">
        <v>0</v>
      </c>
      <c r="CZ225" s="235">
        <v>0</v>
      </c>
      <c r="DA225" s="235">
        <v>0</v>
      </c>
      <c r="DB225" s="235">
        <v>0</v>
      </c>
      <c r="DC225" s="235">
        <v>0</v>
      </c>
      <c r="DD225" s="235">
        <v>0</v>
      </c>
      <c r="DE225" s="235">
        <v>0</v>
      </c>
      <c r="DF225" s="235">
        <v>0</v>
      </c>
      <c r="DG225" s="235">
        <v>0</v>
      </c>
    </row>
    <row r="226" spans="1:111" hidden="1" x14ac:dyDescent="0.25">
      <c r="A226" s="186"/>
      <c r="B226" s="87"/>
      <c r="C226" s="86"/>
      <c r="D226" s="43"/>
      <c r="E226" s="88"/>
      <c r="F226" s="44"/>
      <c r="G226" s="108" t="s">
        <v>122</v>
      </c>
      <c r="H226" s="103"/>
      <c r="I226" s="256"/>
      <c r="J226" s="253"/>
      <c r="K226" s="254"/>
      <c r="L226" s="254"/>
      <c r="M226" s="254"/>
      <c r="N226" s="254"/>
      <c r="O226" s="254"/>
      <c r="P226" s="254"/>
      <c r="Q226" s="254"/>
      <c r="R226" s="254"/>
      <c r="S226" s="254"/>
      <c r="T226" s="254"/>
      <c r="U226" s="108" t="s">
        <v>122</v>
      </c>
      <c r="V226" s="103"/>
      <c r="W226" s="256"/>
      <c r="X226" s="253"/>
      <c r="Y226" s="254"/>
      <c r="Z226" s="254"/>
      <c r="AA226" s="254"/>
      <c r="AB226" s="254"/>
      <c r="AC226" s="254"/>
      <c r="AD226" s="254"/>
      <c r="AE226" s="254"/>
      <c r="AF226" s="254"/>
      <c r="AG226" s="254"/>
      <c r="AH226" s="254"/>
      <c r="AI226" s="108" t="s">
        <v>122</v>
      </c>
      <c r="AJ226" s="103"/>
      <c r="AK226" s="256"/>
      <c r="AL226" s="253"/>
      <c r="AM226" s="254"/>
      <c r="AN226" s="254"/>
      <c r="AO226" s="254"/>
      <c r="AP226" s="254"/>
      <c r="AQ226" s="254"/>
      <c r="AR226" s="254"/>
      <c r="AS226" s="254"/>
      <c r="AT226" s="254"/>
      <c r="AU226" s="254"/>
      <c r="AV226" s="254"/>
      <c r="AW226" s="108" t="s">
        <v>122</v>
      </c>
      <c r="AX226" s="103"/>
      <c r="AY226" s="256"/>
      <c r="AZ226" s="253"/>
      <c r="BA226" s="254"/>
      <c r="BB226" s="254"/>
      <c r="BC226" s="254"/>
      <c r="BD226" s="254"/>
      <c r="BE226" s="254"/>
      <c r="BF226" s="254"/>
      <c r="BG226" s="254"/>
      <c r="BH226" s="254"/>
      <c r="BI226" s="254"/>
      <c r="BJ226" s="254"/>
      <c r="BK226" s="108" t="s">
        <v>122</v>
      </c>
      <c r="BL226" s="103"/>
      <c r="BM226" s="256"/>
      <c r="BN226" s="253"/>
      <c r="BO226" s="254"/>
      <c r="BP226" s="254"/>
      <c r="BQ226" s="254"/>
      <c r="BR226" s="254"/>
      <c r="BS226" s="254"/>
      <c r="BT226" s="254"/>
      <c r="BU226" s="254"/>
      <c r="BV226" s="254"/>
      <c r="BW226" s="254"/>
      <c r="BX226" s="254"/>
      <c r="BY226" s="235"/>
      <c r="BZ226" s="84"/>
      <c r="CA226" s="235"/>
      <c r="CB226" s="235"/>
      <c r="CC226" s="86"/>
      <c r="CD226" s="235"/>
      <c r="CE226" s="235"/>
      <c r="CF226" s="235"/>
      <c r="CG226" s="235"/>
      <c r="CH226" s="235"/>
      <c r="CI226" s="235"/>
      <c r="CJ226" s="235"/>
      <c r="CK226" s="235"/>
      <c r="CL226" s="235"/>
      <c r="CM226" s="235"/>
      <c r="CN226" s="235"/>
      <c r="CO226" s="235"/>
      <c r="CP226" s="235"/>
      <c r="CQ226" s="235"/>
      <c r="CR226" s="235"/>
      <c r="CS226" s="235"/>
      <c r="CT226" s="235"/>
      <c r="CU226" s="235"/>
      <c r="CV226" s="235"/>
      <c r="CW226" s="235"/>
      <c r="CX226" s="235"/>
      <c r="CY226" s="235"/>
      <c r="CZ226" s="235"/>
      <c r="DA226" s="235"/>
      <c r="DB226" s="235"/>
      <c r="DC226" s="235"/>
      <c r="DD226" s="235"/>
      <c r="DE226" s="235"/>
      <c r="DF226" s="235"/>
      <c r="DG226" s="235"/>
    </row>
    <row r="227" spans="1:111" hidden="1" x14ac:dyDescent="0.25">
      <c r="A227" s="186"/>
      <c r="B227" s="87"/>
      <c r="C227" s="86"/>
      <c r="D227" s="43"/>
      <c r="E227" s="88"/>
      <c r="F227" s="44"/>
      <c r="G227" s="108"/>
      <c r="H227" s="86"/>
      <c r="I227" s="191"/>
      <c r="J227" s="114"/>
      <c r="K227" s="114"/>
      <c r="L227" s="114"/>
      <c r="M227" s="114"/>
      <c r="N227" s="114"/>
      <c r="O227" s="114"/>
      <c r="P227" s="114"/>
      <c r="Q227" s="114"/>
      <c r="R227" s="114"/>
      <c r="S227" s="114"/>
      <c r="T227" s="114"/>
      <c r="U227" s="108"/>
      <c r="V227" s="86"/>
      <c r="W227" s="191"/>
      <c r="X227" s="114"/>
      <c r="Y227" s="114"/>
      <c r="Z227" s="114"/>
      <c r="AA227" s="114"/>
      <c r="AB227" s="114"/>
      <c r="AC227" s="114"/>
      <c r="AD227" s="114"/>
      <c r="AE227" s="114"/>
      <c r="AF227" s="114"/>
      <c r="AG227" s="114"/>
      <c r="AH227" s="114"/>
      <c r="AI227" s="108"/>
      <c r="AJ227" s="86"/>
      <c r="AK227" s="191"/>
      <c r="AL227" s="114"/>
      <c r="AM227" s="114"/>
      <c r="AN227" s="114"/>
      <c r="AO227" s="114"/>
      <c r="AP227" s="114"/>
      <c r="AQ227" s="114"/>
      <c r="AR227" s="114"/>
      <c r="AS227" s="114"/>
      <c r="AT227" s="114"/>
      <c r="AU227" s="114"/>
      <c r="AV227" s="114"/>
      <c r="AW227" s="108"/>
      <c r="AX227" s="86"/>
      <c r="AY227" s="191"/>
      <c r="AZ227" s="114"/>
      <c r="BA227" s="114"/>
      <c r="BB227" s="114"/>
      <c r="BC227" s="114"/>
      <c r="BD227" s="114"/>
      <c r="BE227" s="114"/>
      <c r="BF227" s="114"/>
      <c r="BG227" s="114"/>
      <c r="BH227" s="114"/>
      <c r="BI227" s="114"/>
      <c r="BJ227" s="114"/>
      <c r="BK227" s="108"/>
      <c r="BL227" s="86"/>
      <c r="BM227" s="191"/>
      <c r="BN227" s="114"/>
      <c r="BO227" s="114"/>
      <c r="BP227" s="114"/>
      <c r="BQ227" s="114"/>
      <c r="BR227" s="114"/>
      <c r="BS227" s="114"/>
      <c r="BT227" s="114"/>
      <c r="BU227" s="114"/>
      <c r="BV227" s="114"/>
      <c r="BW227" s="114"/>
      <c r="BX227" s="114"/>
      <c r="BY227" s="99"/>
      <c r="BZ227" s="12"/>
      <c r="CA227" s="119"/>
      <c r="CB227" s="153"/>
      <c r="CC227" s="114"/>
      <c r="CD227" s="99"/>
      <c r="CE227" s="99"/>
      <c r="CF227" s="99"/>
      <c r="CG227" s="99"/>
      <c r="CH227" s="99"/>
      <c r="CI227" s="99"/>
      <c r="CJ227" s="99"/>
      <c r="CK227" s="99"/>
      <c r="CL227" s="99"/>
      <c r="CM227" s="99"/>
      <c r="CN227" s="99"/>
      <c r="CO227" s="99"/>
      <c r="CP227" s="99"/>
      <c r="CQ227" s="99"/>
      <c r="CR227" s="99"/>
      <c r="CS227" s="99"/>
      <c r="CT227" s="99"/>
      <c r="CU227" s="99"/>
      <c r="CV227" s="99"/>
      <c r="CW227" s="99"/>
      <c r="CX227" s="99"/>
      <c r="CY227" s="99"/>
      <c r="CZ227" s="99"/>
      <c r="DA227" s="99"/>
      <c r="DB227" s="99"/>
      <c r="DC227" s="99"/>
      <c r="DD227" s="99"/>
      <c r="DE227" s="99"/>
      <c r="DF227" s="99"/>
      <c r="DG227" s="99"/>
    </row>
    <row r="228" spans="1:111" hidden="1" x14ac:dyDescent="0.25">
      <c r="A228" s="186" t="s">
        <v>63</v>
      </c>
      <c r="B228" s="87"/>
      <c r="C228" s="86"/>
      <c r="D228" s="43">
        <v>0</v>
      </c>
      <c r="E228" s="88"/>
      <c r="F228" s="44"/>
      <c r="G228" s="108" t="s">
        <v>121</v>
      </c>
      <c r="H228" s="102"/>
      <c r="I228" s="256">
        <f>ROUND($D$228*$H$228*$H$229,0)</f>
        <v>0</v>
      </c>
      <c r="J228" s="253">
        <v>0</v>
      </c>
      <c r="K228" s="254">
        <v>0</v>
      </c>
      <c r="L228" s="254">
        <v>0</v>
      </c>
      <c r="M228" s="254">
        <v>0</v>
      </c>
      <c r="N228" s="254">
        <v>0</v>
      </c>
      <c r="O228" s="254">
        <v>0</v>
      </c>
      <c r="P228" s="254">
        <v>0</v>
      </c>
      <c r="Q228" s="254">
        <v>0</v>
      </c>
      <c r="R228" s="254">
        <v>0</v>
      </c>
      <c r="S228" s="254">
        <v>0</v>
      </c>
      <c r="T228" s="254">
        <v>0</v>
      </c>
      <c r="U228" s="108" t="s">
        <v>121</v>
      </c>
      <c r="V228" s="102"/>
      <c r="W228" s="256">
        <f>IF(B8&gt;1,ROUND($D$228*$V$228*$V$229,0),0)</f>
        <v>0</v>
      </c>
      <c r="X228" s="253">
        <v>0</v>
      </c>
      <c r="Y228" s="254">
        <v>0</v>
      </c>
      <c r="Z228" s="254">
        <v>0</v>
      </c>
      <c r="AA228" s="254">
        <v>0</v>
      </c>
      <c r="AB228" s="254">
        <v>0</v>
      </c>
      <c r="AC228" s="254">
        <v>0</v>
      </c>
      <c r="AD228" s="254">
        <v>0</v>
      </c>
      <c r="AE228" s="254">
        <v>0</v>
      </c>
      <c r="AF228" s="254">
        <v>0</v>
      </c>
      <c r="AG228" s="254">
        <v>0</v>
      </c>
      <c r="AH228" s="254">
        <v>0</v>
      </c>
      <c r="AI228" s="108" t="s">
        <v>121</v>
      </c>
      <c r="AJ228" s="102"/>
      <c r="AK228" s="256">
        <f>IF(B8&gt;2,ROUND($D$228*$AJ$228*$AJ$229,0),0)</f>
        <v>0</v>
      </c>
      <c r="AL228" s="253">
        <v>0</v>
      </c>
      <c r="AM228" s="254">
        <v>0</v>
      </c>
      <c r="AN228" s="254">
        <v>0</v>
      </c>
      <c r="AO228" s="254">
        <v>0</v>
      </c>
      <c r="AP228" s="254">
        <v>0</v>
      </c>
      <c r="AQ228" s="254">
        <v>0</v>
      </c>
      <c r="AR228" s="254">
        <v>0</v>
      </c>
      <c r="AS228" s="254">
        <v>0</v>
      </c>
      <c r="AT228" s="254">
        <v>0</v>
      </c>
      <c r="AU228" s="254">
        <v>0</v>
      </c>
      <c r="AV228" s="254">
        <v>0</v>
      </c>
      <c r="AW228" s="108" t="s">
        <v>121</v>
      </c>
      <c r="AX228" s="102"/>
      <c r="AY228" s="256">
        <f>IF(B8&gt;3,ROUND($D$228*$AX$228*$AX$229,0),0)</f>
        <v>0</v>
      </c>
      <c r="AZ228" s="253">
        <v>0</v>
      </c>
      <c r="BA228" s="254">
        <v>0</v>
      </c>
      <c r="BB228" s="254">
        <v>0</v>
      </c>
      <c r="BC228" s="254">
        <v>0</v>
      </c>
      <c r="BD228" s="254">
        <v>0</v>
      </c>
      <c r="BE228" s="254">
        <v>0</v>
      </c>
      <c r="BF228" s="254">
        <v>0</v>
      </c>
      <c r="BG228" s="254">
        <v>0</v>
      </c>
      <c r="BH228" s="254">
        <v>0</v>
      </c>
      <c r="BI228" s="254">
        <v>0</v>
      </c>
      <c r="BJ228" s="254">
        <v>0</v>
      </c>
      <c r="BK228" s="108" t="s">
        <v>121</v>
      </c>
      <c r="BL228" s="102"/>
      <c r="BM228" s="256">
        <f>IF(B8&gt;4,ROUND($D$228*$BL$228*$BL$229,0),0)</f>
        <v>0</v>
      </c>
      <c r="BN228" s="253">
        <v>0</v>
      </c>
      <c r="BO228" s="254">
        <v>0</v>
      </c>
      <c r="BP228" s="254">
        <v>0</v>
      </c>
      <c r="BQ228" s="254">
        <v>0</v>
      </c>
      <c r="BR228" s="254">
        <v>0</v>
      </c>
      <c r="BS228" s="254">
        <v>0</v>
      </c>
      <c r="BT228" s="254">
        <v>0</v>
      </c>
      <c r="BU228" s="254">
        <v>0</v>
      </c>
      <c r="BV228" s="254">
        <v>0</v>
      </c>
      <c r="BW228" s="254">
        <v>0</v>
      </c>
      <c r="BX228" s="254">
        <v>0</v>
      </c>
      <c r="BY228" s="235">
        <f>SUM(I228,W228,AK228,AY228,BM228)</f>
        <v>0</v>
      </c>
      <c r="BZ228" s="12"/>
      <c r="CA228" s="235">
        <f>SUM(J228,X228,AL228,AZ228,BN228)</f>
        <v>0</v>
      </c>
      <c r="CB228" s="235">
        <f>SUM(K228:T229,Y228:AH229,AM228:AV229,BA228:BJ229,BO228:BX229)</f>
        <v>0</v>
      </c>
      <c r="CC228" s="86"/>
      <c r="CD228" s="235">
        <f>BY228-SUM(CE228:DG229)</f>
        <v>0</v>
      </c>
      <c r="CE228" s="235">
        <v>0</v>
      </c>
      <c r="CF228" s="235">
        <v>0</v>
      </c>
      <c r="CG228" s="235">
        <v>0</v>
      </c>
      <c r="CH228" s="235">
        <v>0</v>
      </c>
      <c r="CI228" s="235">
        <v>0</v>
      </c>
      <c r="CJ228" s="235">
        <v>0</v>
      </c>
      <c r="CK228" s="235">
        <v>0</v>
      </c>
      <c r="CL228" s="235">
        <v>0</v>
      </c>
      <c r="CM228" s="235">
        <v>0</v>
      </c>
      <c r="CN228" s="235">
        <v>0</v>
      </c>
      <c r="CO228" s="235">
        <v>0</v>
      </c>
      <c r="CP228" s="235">
        <v>0</v>
      </c>
      <c r="CQ228" s="235">
        <v>0</v>
      </c>
      <c r="CR228" s="235">
        <v>0</v>
      </c>
      <c r="CS228" s="235">
        <v>0</v>
      </c>
      <c r="CT228" s="235">
        <v>0</v>
      </c>
      <c r="CU228" s="235">
        <v>0</v>
      </c>
      <c r="CV228" s="235">
        <v>0</v>
      </c>
      <c r="CW228" s="235">
        <v>0</v>
      </c>
      <c r="CX228" s="235">
        <v>0</v>
      </c>
      <c r="CY228" s="235">
        <v>0</v>
      </c>
      <c r="CZ228" s="235">
        <v>0</v>
      </c>
      <c r="DA228" s="235">
        <v>0</v>
      </c>
      <c r="DB228" s="235">
        <v>0</v>
      </c>
      <c r="DC228" s="235">
        <v>0</v>
      </c>
      <c r="DD228" s="235">
        <v>0</v>
      </c>
      <c r="DE228" s="235">
        <v>0</v>
      </c>
      <c r="DF228" s="235">
        <v>0</v>
      </c>
      <c r="DG228" s="235">
        <v>0</v>
      </c>
    </row>
    <row r="229" spans="1:111" hidden="1" x14ac:dyDescent="0.25">
      <c r="A229" s="186"/>
      <c r="B229" s="87"/>
      <c r="C229" s="86"/>
      <c r="D229" s="43"/>
      <c r="E229" s="88"/>
      <c r="F229" s="44"/>
      <c r="G229" s="108" t="s">
        <v>122</v>
      </c>
      <c r="H229" s="104"/>
      <c r="I229" s="256"/>
      <c r="J229" s="253"/>
      <c r="K229" s="254"/>
      <c r="L229" s="254"/>
      <c r="M229" s="254"/>
      <c r="N229" s="254"/>
      <c r="O229" s="254"/>
      <c r="P229" s="254"/>
      <c r="Q229" s="254"/>
      <c r="R229" s="254"/>
      <c r="S229" s="254"/>
      <c r="T229" s="254"/>
      <c r="U229" s="108" t="s">
        <v>122</v>
      </c>
      <c r="V229" s="104"/>
      <c r="W229" s="256"/>
      <c r="X229" s="253"/>
      <c r="Y229" s="254"/>
      <c r="Z229" s="254"/>
      <c r="AA229" s="254"/>
      <c r="AB229" s="254"/>
      <c r="AC229" s="254"/>
      <c r="AD229" s="254"/>
      <c r="AE229" s="254"/>
      <c r="AF229" s="254"/>
      <c r="AG229" s="254"/>
      <c r="AH229" s="254"/>
      <c r="AI229" s="108" t="s">
        <v>122</v>
      </c>
      <c r="AJ229" s="104"/>
      <c r="AK229" s="256"/>
      <c r="AL229" s="253"/>
      <c r="AM229" s="254"/>
      <c r="AN229" s="254"/>
      <c r="AO229" s="254"/>
      <c r="AP229" s="254"/>
      <c r="AQ229" s="254"/>
      <c r="AR229" s="254"/>
      <c r="AS229" s="254"/>
      <c r="AT229" s="254"/>
      <c r="AU229" s="254"/>
      <c r="AV229" s="254"/>
      <c r="AW229" s="108" t="s">
        <v>122</v>
      </c>
      <c r="AX229" s="104"/>
      <c r="AY229" s="256"/>
      <c r="AZ229" s="253"/>
      <c r="BA229" s="254"/>
      <c r="BB229" s="254"/>
      <c r="BC229" s="254"/>
      <c r="BD229" s="254"/>
      <c r="BE229" s="254"/>
      <c r="BF229" s="254"/>
      <c r="BG229" s="254"/>
      <c r="BH229" s="254"/>
      <c r="BI229" s="254"/>
      <c r="BJ229" s="254"/>
      <c r="BK229" s="108" t="s">
        <v>122</v>
      </c>
      <c r="BL229" s="104"/>
      <c r="BM229" s="256"/>
      <c r="BN229" s="253"/>
      <c r="BO229" s="254"/>
      <c r="BP229" s="254"/>
      <c r="BQ229" s="254"/>
      <c r="BR229" s="254"/>
      <c r="BS229" s="254"/>
      <c r="BT229" s="254"/>
      <c r="BU229" s="254"/>
      <c r="BV229" s="254"/>
      <c r="BW229" s="254"/>
      <c r="BX229" s="254"/>
      <c r="BY229" s="235"/>
      <c r="BZ229" s="12"/>
      <c r="CA229" s="235"/>
      <c r="CB229" s="235"/>
      <c r="CC229" s="86"/>
      <c r="CD229" s="235"/>
      <c r="CE229" s="235"/>
      <c r="CF229" s="235"/>
      <c r="CG229" s="235"/>
      <c r="CH229" s="235"/>
      <c r="CI229" s="235"/>
      <c r="CJ229" s="235"/>
      <c r="CK229" s="235"/>
      <c r="CL229" s="235"/>
      <c r="CM229" s="235"/>
      <c r="CN229" s="235"/>
      <c r="CO229" s="235"/>
      <c r="CP229" s="235"/>
      <c r="CQ229" s="235"/>
      <c r="CR229" s="235"/>
      <c r="CS229" s="235"/>
      <c r="CT229" s="235"/>
      <c r="CU229" s="235"/>
      <c r="CV229" s="235"/>
      <c r="CW229" s="235"/>
      <c r="CX229" s="235"/>
      <c r="CY229" s="235"/>
      <c r="CZ229" s="235"/>
      <c r="DA229" s="235"/>
      <c r="DB229" s="235"/>
      <c r="DC229" s="235"/>
      <c r="DD229" s="235"/>
      <c r="DE229" s="235"/>
      <c r="DF229" s="235"/>
      <c r="DG229" s="235"/>
    </row>
    <row r="230" spans="1:111" hidden="1" x14ac:dyDescent="0.25">
      <c r="A230" s="186"/>
      <c r="B230" s="87"/>
      <c r="C230" s="86"/>
      <c r="D230" s="43"/>
      <c r="E230" s="88"/>
      <c r="F230" s="44"/>
      <c r="G230" s="108"/>
      <c r="H230" s="102"/>
      <c r="I230" s="191"/>
      <c r="J230" s="114"/>
      <c r="K230" s="114"/>
      <c r="L230" s="114"/>
      <c r="M230" s="114"/>
      <c r="N230" s="114"/>
      <c r="O230" s="114"/>
      <c r="P230" s="114"/>
      <c r="Q230" s="114"/>
      <c r="R230" s="114"/>
      <c r="S230" s="114"/>
      <c r="T230" s="114"/>
      <c r="U230" s="108"/>
      <c r="V230" s="102"/>
      <c r="W230" s="191"/>
      <c r="X230" s="114"/>
      <c r="Y230" s="114"/>
      <c r="Z230" s="114"/>
      <c r="AA230" s="114"/>
      <c r="AB230" s="114"/>
      <c r="AC230" s="114"/>
      <c r="AD230" s="114"/>
      <c r="AE230" s="114"/>
      <c r="AF230" s="114"/>
      <c r="AG230" s="114"/>
      <c r="AH230" s="114"/>
      <c r="AI230" s="108"/>
      <c r="AJ230" s="102"/>
      <c r="AK230" s="191"/>
      <c r="AL230" s="114"/>
      <c r="AM230" s="114"/>
      <c r="AN230" s="114"/>
      <c r="AO230" s="114"/>
      <c r="AP230" s="114"/>
      <c r="AQ230" s="114"/>
      <c r="AR230" s="114"/>
      <c r="AS230" s="114"/>
      <c r="AT230" s="114"/>
      <c r="AU230" s="114"/>
      <c r="AV230" s="114"/>
      <c r="AW230" s="108"/>
      <c r="AX230" s="102"/>
      <c r="AY230" s="191"/>
      <c r="AZ230" s="114"/>
      <c r="BA230" s="114"/>
      <c r="BB230" s="114"/>
      <c r="BC230" s="114"/>
      <c r="BD230" s="114"/>
      <c r="BE230" s="114"/>
      <c r="BF230" s="114"/>
      <c r="BG230" s="114"/>
      <c r="BH230" s="114"/>
      <c r="BI230" s="114"/>
      <c r="BJ230" s="114"/>
      <c r="BK230" s="108"/>
      <c r="BL230" s="102"/>
      <c r="BM230" s="191"/>
      <c r="BN230" s="114"/>
      <c r="BO230" s="114"/>
      <c r="BP230" s="114"/>
      <c r="BQ230" s="114"/>
      <c r="BR230" s="114"/>
      <c r="BS230" s="114"/>
      <c r="BT230" s="114"/>
      <c r="BU230" s="114"/>
      <c r="BV230" s="114"/>
      <c r="BW230" s="114"/>
      <c r="BX230" s="114"/>
      <c r="BY230" s="99"/>
      <c r="BZ230" s="12"/>
      <c r="CA230" s="119"/>
      <c r="CB230" s="153"/>
      <c r="CC230" s="114"/>
      <c r="CD230" s="99"/>
      <c r="CE230" s="99"/>
      <c r="CF230" s="99"/>
      <c r="CG230" s="99"/>
      <c r="CH230" s="99"/>
      <c r="CI230" s="99"/>
      <c r="CJ230" s="99"/>
      <c r="CK230" s="99"/>
      <c r="CL230" s="99"/>
      <c r="CM230" s="99"/>
      <c r="CN230" s="99"/>
      <c r="CO230" s="99"/>
      <c r="CP230" s="99"/>
      <c r="CQ230" s="99"/>
      <c r="CR230" s="99"/>
      <c r="CS230" s="99"/>
      <c r="CT230" s="99"/>
      <c r="CU230" s="99"/>
      <c r="CV230" s="99"/>
      <c r="CW230" s="99"/>
      <c r="CX230" s="99"/>
      <c r="CY230" s="99"/>
      <c r="CZ230" s="99"/>
      <c r="DA230" s="99"/>
      <c r="DB230" s="99"/>
      <c r="DC230" s="99"/>
      <c r="DD230" s="99"/>
      <c r="DE230" s="99"/>
      <c r="DF230" s="99"/>
      <c r="DG230" s="99"/>
    </row>
    <row r="231" spans="1:111" hidden="1" x14ac:dyDescent="0.25">
      <c r="A231" s="186" t="s">
        <v>63</v>
      </c>
      <c r="B231" s="87"/>
      <c r="C231" s="86"/>
      <c r="D231" s="43">
        <v>0</v>
      </c>
      <c r="E231" s="88"/>
      <c r="F231" s="44"/>
      <c r="G231" s="108" t="s">
        <v>121</v>
      </c>
      <c r="H231" s="102"/>
      <c r="I231" s="256">
        <f>ROUND($D$231*$H$231*$H$232,0)</f>
        <v>0</v>
      </c>
      <c r="J231" s="253">
        <v>0</v>
      </c>
      <c r="K231" s="254">
        <v>0</v>
      </c>
      <c r="L231" s="254">
        <v>0</v>
      </c>
      <c r="M231" s="254">
        <v>0</v>
      </c>
      <c r="N231" s="254">
        <v>0</v>
      </c>
      <c r="O231" s="254">
        <v>0</v>
      </c>
      <c r="P231" s="254">
        <v>0</v>
      </c>
      <c r="Q231" s="254">
        <v>0</v>
      </c>
      <c r="R231" s="254">
        <v>0</v>
      </c>
      <c r="S231" s="254">
        <v>0</v>
      </c>
      <c r="T231" s="254">
        <v>0</v>
      </c>
      <c r="U231" s="108" t="s">
        <v>121</v>
      </c>
      <c r="V231" s="102"/>
      <c r="W231" s="256">
        <f>IF(B8&gt;1,ROUND($D$231*$V$231*$V$232,0),0)</f>
        <v>0</v>
      </c>
      <c r="X231" s="253">
        <v>0</v>
      </c>
      <c r="Y231" s="254">
        <v>0</v>
      </c>
      <c r="Z231" s="254">
        <v>0</v>
      </c>
      <c r="AA231" s="254">
        <v>0</v>
      </c>
      <c r="AB231" s="254">
        <v>0</v>
      </c>
      <c r="AC231" s="254">
        <v>0</v>
      </c>
      <c r="AD231" s="254">
        <v>0</v>
      </c>
      <c r="AE231" s="254">
        <v>0</v>
      </c>
      <c r="AF231" s="254">
        <v>0</v>
      </c>
      <c r="AG231" s="254">
        <v>0</v>
      </c>
      <c r="AH231" s="254">
        <v>0</v>
      </c>
      <c r="AI231" s="108" t="s">
        <v>121</v>
      </c>
      <c r="AJ231" s="102"/>
      <c r="AK231" s="256">
        <f>IF(B8&gt;2,ROUND($D$231*$AJ$231*$AJ$232,0),0)</f>
        <v>0</v>
      </c>
      <c r="AL231" s="253">
        <v>0</v>
      </c>
      <c r="AM231" s="254">
        <v>0</v>
      </c>
      <c r="AN231" s="254">
        <v>0</v>
      </c>
      <c r="AO231" s="254">
        <v>0</v>
      </c>
      <c r="AP231" s="254">
        <v>0</v>
      </c>
      <c r="AQ231" s="254">
        <v>0</v>
      </c>
      <c r="AR231" s="254">
        <v>0</v>
      </c>
      <c r="AS231" s="254">
        <v>0</v>
      </c>
      <c r="AT231" s="254">
        <v>0</v>
      </c>
      <c r="AU231" s="254">
        <v>0</v>
      </c>
      <c r="AV231" s="254">
        <v>0</v>
      </c>
      <c r="AW231" s="108" t="s">
        <v>121</v>
      </c>
      <c r="AX231" s="102"/>
      <c r="AY231" s="256">
        <f>IF(B8&gt;3,ROUND($D$231*$AX$231*$AX$232,0),0)</f>
        <v>0</v>
      </c>
      <c r="AZ231" s="253">
        <v>0</v>
      </c>
      <c r="BA231" s="254">
        <v>0</v>
      </c>
      <c r="BB231" s="254">
        <v>0</v>
      </c>
      <c r="BC231" s="254">
        <v>0</v>
      </c>
      <c r="BD231" s="254">
        <v>0</v>
      </c>
      <c r="BE231" s="254">
        <v>0</v>
      </c>
      <c r="BF231" s="254">
        <v>0</v>
      </c>
      <c r="BG231" s="254">
        <v>0</v>
      </c>
      <c r="BH231" s="254">
        <v>0</v>
      </c>
      <c r="BI231" s="254">
        <v>0</v>
      </c>
      <c r="BJ231" s="254">
        <v>0</v>
      </c>
      <c r="BK231" s="108" t="s">
        <v>121</v>
      </c>
      <c r="BL231" s="102"/>
      <c r="BM231" s="256">
        <f>IF(B8&gt;4,ROUND($D$231*$BL$231*$BL$232,0),0)</f>
        <v>0</v>
      </c>
      <c r="BN231" s="253">
        <v>0</v>
      </c>
      <c r="BO231" s="254">
        <v>0</v>
      </c>
      <c r="BP231" s="254">
        <v>0</v>
      </c>
      <c r="BQ231" s="254">
        <v>0</v>
      </c>
      <c r="BR231" s="254">
        <v>0</v>
      </c>
      <c r="BS231" s="254">
        <v>0</v>
      </c>
      <c r="BT231" s="254">
        <v>0</v>
      </c>
      <c r="BU231" s="254">
        <v>0</v>
      </c>
      <c r="BV231" s="254">
        <v>0</v>
      </c>
      <c r="BW231" s="254">
        <v>0</v>
      </c>
      <c r="BX231" s="254">
        <v>0</v>
      </c>
      <c r="BY231" s="235">
        <f>SUM(I231,W231,AK231,AY231,BM231)</f>
        <v>0</v>
      </c>
      <c r="BZ231" s="12"/>
      <c r="CA231" s="235">
        <f>SUM(J231,X231,AL231,AZ231,BN231)</f>
        <v>0</v>
      </c>
      <c r="CB231" s="235">
        <f>SUM(K231:T232,Y231:AH232,AM231:AV232,BA231:BJ232,BO231:BX232)</f>
        <v>0</v>
      </c>
      <c r="CC231" s="86"/>
      <c r="CD231" s="235">
        <f>BY231-SUM(CE231:DG232)</f>
        <v>0</v>
      </c>
      <c r="CE231" s="235">
        <v>0</v>
      </c>
      <c r="CF231" s="235">
        <v>0</v>
      </c>
      <c r="CG231" s="235">
        <v>0</v>
      </c>
      <c r="CH231" s="235">
        <v>0</v>
      </c>
      <c r="CI231" s="235">
        <v>0</v>
      </c>
      <c r="CJ231" s="235">
        <v>0</v>
      </c>
      <c r="CK231" s="235">
        <v>0</v>
      </c>
      <c r="CL231" s="235">
        <v>0</v>
      </c>
      <c r="CM231" s="235">
        <v>0</v>
      </c>
      <c r="CN231" s="235">
        <v>0</v>
      </c>
      <c r="CO231" s="235">
        <v>0</v>
      </c>
      <c r="CP231" s="235">
        <v>0</v>
      </c>
      <c r="CQ231" s="235">
        <v>0</v>
      </c>
      <c r="CR231" s="235">
        <v>0</v>
      </c>
      <c r="CS231" s="235">
        <v>0</v>
      </c>
      <c r="CT231" s="235">
        <v>0</v>
      </c>
      <c r="CU231" s="235">
        <v>0</v>
      </c>
      <c r="CV231" s="235">
        <v>0</v>
      </c>
      <c r="CW231" s="235">
        <v>0</v>
      </c>
      <c r="CX231" s="235">
        <v>0</v>
      </c>
      <c r="CY231" s="235">
        <v>0</v>
      </c>
      <c r="CZ231" s="235">
        <v>0</v>
      </c>
      <c r="DA231" s="235">
        <v>0</v>
      </c>
      <c r="DB231" s="235">
        <v>0</v>
      </c>
      <c r="DC231" s="235">
        <v>0</v>
      </c>
      <c r="DD231" s="235">
        <v>0</v>
      </c>
      <c r="DE231" s="235">
        <v>0</v>
      </c>
      <c r="DF231" s="235">
        <v>0</v>
      </c>
      <c r="DG231" s="235">
        <v>0</v>
      </c>
    </row>
    <row r="232" spans="1:111" hidden="1" x14ac:dyDescent="0.25">
      <c r="A232" s="186"/>
      <c r="B232" s="87"/>
      <c r="C232" s="86"/>
      <c r="D232" s="43"/>
      <c r="E232" s="88"/>
      <c r="F232" s="44"/>
      <c r="G232" s="108" t="s">
        <v>122</v>
      </c>
      <c r="H232" s="104"/>
      <c r="I232" s="256"/>
      <c r="J232" s="253"/>
      <c r="K232" s="254"/>
      <c r="L232" s="254"/>
      <c r="M232" s="254"/>
      <c r="N232" s="254"/>
      <c r="O232" s="254"/>
      <c r="P232" s="254"/>
      <c r="Q232" s="254"/>
      <c r="R232" s="254"/>
      <c r="S232" s="254"/>
      <c r="T232" s="254"/>
      <c r="U232" s="108" t="s">
        <v>122</v>
      </c>
      <c r="V232" s="104"/>
      <c r="W232" s="256"/>
      <c r="X232" s="253"/>
      <c r="Y232" s="254"/>
      <c r="Z232" s="254"/>
      <c r="AA232" s="254"/>
      <c r="AB232" s="254"/>
      <c r="AC232" s="254"/>
      <c r="AD232" s="254"/>
      <c r="AE232" s="254"/>
      <c r="AF232" s="254"/>
      <c r="AG232" s="254"/>
      <c r="AH232" s="254"/>
      <c r="AI232" s="108" t="s">
        <v>122</v>
      </c>
      <c r="AJ232" s="104"/>
      <c r="AK232" s="256"/>
      <c r="AL232" s="253"/>
      <c r="AM232" s="254"/>
      <c r="AN232" s="254"/>
      <c r="AO232" s="254"/>
      <c r="AP232" s="254"/>
      <c r="AQ232" s="254"/>
      <c r="AR232" s="254"/>
      <c r="AS232" s="254"/>
      <c r="AT232" s="254"/>
      <c r="AU232" s="254"/>
      <c r="AV232" s="254"/>
      <c r="AW232" s="108" t="s">
        <v>122</v>
      </c>
      <c r="AX232" s="104"/>
      <c r="AY232" s="256"/>
      <c r="AZ232" s="253"/>
      <c r="BA232" s="254"/>
      <c r="BB232" s="254"/>
      <c r="BC232" s="254"/>
      <c r="BD232" s="254"/>
      <c r="BE232" s="254"/>
      <c r="BF232" s="254"/>
      <c r="BG232" s="254"/>
      <c r="BH232" s="254"/>
      <c r="BI232" s="254"/>
      <c r="BJ232" s="254"/>
      <c r="BK232" s="108" t="s">
        <v>122</v>
      </c>
      <c r="BL232" s="104"/>
      <c r="BM232" s="256"/>
      <c r="BN232" s="253"/>
      <c r="BO232" s="254"/>
      <c r="BP232" s="254"/>
      <c r="BQ232" s="254"/>
      <c r="BR232" s="254"/>
      <c r="BS232" s="254"/>
      <c r="BT232" s="254"/>
      <c r="BU232" s="254"/>
      <c r="BV232" s="254"/>
      <c r="BW232" s="254"/>
      <c r="BX232" s="254"/>
      <c r="BY232" s="235"/>
      <c r="BZ232" s="12"/>
      <c r="CA232" s="235"/>
      <c r="CB232" s="235"/>
      <c r="CC232" s="86"/>
      <c r="CD232" s="235"/>
      <c r="CE232" s="235"/>
      <c r="CF232" s="235"/>
      <c r="CG232" s="235"/>
      <c r="CH232" s="235"/>
      <c r="CI232" s="235"/>
      <c r="CJ232" s="235"/>
      <c r="CK232" s="235"/>
      <c r="CL232" s="235"/>
      <c r="CM232" s="235"/>
      <c r="CN232" s="235"/>
      <c r="CO232" s="235"/>
      <c r="CP232" s="235"/>
      <c r="CQ232" s="235"/>
      <c r="CR232" s="235"/>
      <c r="CS232" s="235"/>
      <c r="CT232" s="235"/>
      <c r="CU232" s="235"/>
      <c r="CV232" s="235"/>
      <c r="CW232" s="235"/>
      <c r="CX232" s="235"/>
      <c r="CY232" s="235"/>
      <c r="CZ232" s="235"/>
      <c r="DA232" s="235"/>
      <c r="DB232" s="235"/>
      <c r="DC232" s="235"/>
      <c r="DD232" s="235"/>
      <c r="DE232" s="235"/>
      <c r="DF232" s="235"/>
      <c r="DG232" s="235"/>
    </row>
    <row r="233" spans="1:111" hidden="1" x14ac:dyDescent="0.25">
      <c r="A233" s="186"/>
      <c r="B233" s="87"/>
      <c r="C233" s="86"/>
      <c r="D233" s="43"/>
      <c r="E233" s="88"/>
      <c r="F233" s="44"/>
      <c r="G233" s="108"/>
      <c r="H233" s="102"/>
      <c r="I233" s="191"/>
      <c r="J233" s="114"/>
      <c r="K233" s="114"/>
      <c r="L233" s="114"/>
      <c r="M233" s="114"/>
      <c r="N233" s="114"/>
      <c r="O233" s="114"/>
      <c r="P233" s="114"/>
      <c r="Q233" s="114"/>
      <c r="R233" s="114"/>
      <c r="S233" s="114"/>
      <c r="T233" s="114"/>
      <c r="U233" s="108"/>
      <c r="V233" s="102"/>
      <c r="W233" s="191"/>
      <c r="X233" s="114"/>
      <c r="Y233" s="114"/>
      <c r="Z233" s="114"/>
      <c r="AA233" s="114"/>
      <c r="AB233" s="114"/>
      <c r="AC233" s="114"/>
      <c r="AD233" s="114"/>
      <c r="AE233" s="114"/>
      <c r="AF233" s="114"/>
      <c r="AG233" s="114"/>
      <c r="AH233" s="114"/>
      <c r="AI233" s="108"/>
      <c r="AJ233" s="102"/>
      <c r="AK233" s="191"/>
      <c r="AL233" s="114"/>
      <c r="AM233" s="114"/>
      <c r="AN233" s="114"/>
      <c r="AO233" s="114"/>
      <c r="AP233" s="114"/>
      <c r="AQ233" s="114"/>
      <c r="AR233" s="114"/>
      <c r="AS233" s="114"/>
      <c r="AT233" s="114"/>
      <c r="AU233" s="114"/>
      <c r="AV233" s="114"/>
      <c r="AW233" s="108"/>
      <c r="AX233" s="102"/>
      <c r="AY233" s="191"/>
      <c r="AZ233" s="114"/>
      <c r="BA233" s="114"/>
      <c r="BB233" s="114"/>
      <c r="BC233" s="114"/>
      <c r="BD233" s="114"/>
      <c r="BE233" s="114"/>
      <c r="BF233" s="114"/>
      <c r="BG233" s="114"/>
      <c r="BH233" s="114"/>
      <c r="BI233" s="114"/>
      <c r="BJ233" s="114"/>
      <c r="BK233" s="108"/>
      <c r="BL233" s="102"/>
      <c r="BM233" s="191"/>
      <c r="BN233" s="114"/>
      <c r="BO233" s="114"/>
      <c r="BP233" s="114"/>
      <c r="BQ233" s="114"/>
      <c r="BR233" s="114"/>
      <c r="BS233" s="114"/>
      <c r="BT233" s="114"/>
      <c r="BU233" s="114"/>
      <c r="BV233" s="114"/>
      <c r="BW233" s="114"/>
      <c r="BX233" s="114"/>
      <c r="BY233" s="99"/>
      <c r="BZ233" s="12"/>
      <c r="CA233" s="119"/>
      <c r="CB233" s="153"/>
      <c r="CC233" s="114"/>
      <c r="CD233" s="99"/>
      <c r="CE233" s="99"/>
      <c r="CF233" s="99"/>
      <c r="CG233" s="99"/>
      <c r="CH233" s="99"/>
      <c r="CI233" s="99"/>
      <c r="CJ233" s="99"/>
      <c r="CK233" s="99"/>
      <c r="CL233" s="99"/>
      <c r="CM233" s="99"/>
      <c r="CN233" s="99"/>
      <c r="CO233" s="99"/>
      <c r="CP233" s="99"/>
      <c r="CQ233" s="99"/>
      <c r="CR233" s="99"/>
      <c r="CS233" s="99"/>
      <c r="CT233" s="99"/>
      <c r="CU233" s="99"/>
      <c r="CV233" s="99"/>
      <c r="CW233" s="99"/>
      <c r="CX233" s="99"/>
      <c r="CY233" s="99"/>
      <c r="CZ233" s="99"/>
      <c r="DA233" s="99"/>
      <c r="DB233" s="99"/>
      <c r="DC233" s="99"/>
      <c r="DD233" s="99"/>
      <c r="DE233" s="99"/>
      <c r="DF233" s="99"/>
      <c r="DG233" s="99"/>
    </row>
    <row r="234" spans="1:111" hidden="1" x14ac:dyDescent="0.25">
      <c r="A234" s="186" t="s">
        <v>63</v>
      </c>
      <c r="B234" s="87"/>
      <c r="C234" s="86"/>
      <c r="D234" s="43">
        <v>0</v>
      </c>
      <c r="E234" s="88"/>
      <c r="F234" s="44"/>
      <c r="G234" s="108" t="s">
        <v>121</v>
      </c>
      <c r="H234" s="102"/>
      <c r="I234" s="256">
        <f>ROUND($D$234*$H$234*$H$235,0)</f>
        <v>0</v>
      </c>
      <c r="J234" s="253">
        <v>0</v>
      </c>
      <c r="K234" s="254">
        <v>0</v>
      </c>
      <c r="L234" s="254">
        <v>0</v>
      </c>
      <c r="M234" s="254">
        <v>0</v>
      </c>
      <c r="N234" s="254">
        <v>0</v>
      </c>
      <c r="O234" s="254">
        <v>0</v>
      </c>
      <c r="P234" s="254">
        <v>0</v>
      </c>
      <c r="Q234" s="254">
        <v>0</v>
      </c>
      <c r="R234" s="254">
        <v>0</v>
      </c>
      <c r="S234" s="254">
        <v>0</v>
      </c>
      <c r="T234" s="254">
        <v>0</v>
      </c>
      <c r="U234" s="108" t="s">
        <v>121</v>
      </c>
      <c r="V234" s="102"/>
      <c r="W234" s="256">
        <f>IF(B8&gt;1,ROUND($D$234*$V$234*$V$235,0),0)</f>
        <v>0</v>
      </c>
      <c r="X234" s="253">
        <v>0</v>
      </c>
      <c r="Y234" s="254">
        <v>0</v>
      </c>
      <c r="Z234" s="254">
        <v>0</v>
      </c>
      <c r="AA234" s="254">
        <v>0</v>
      </c>
      <c r="AB234" s="254">
        <v>0</v>
      </c>
      <c r="AC234" s="254">
        <v>0</v>
      </c>
      <c r="AD234" s="254">
        <v>0</v>
      </c>
      <c r="AE234" s="254">
        <v>0</v>
      </c>
      <c r="AF234" s="254">
        <v>0</v>
      </c>
      <c r="AG234" s="254">
        <v>0</v>
      </c>
      <c r="AH234" s="254">
        <v>0</v>
      </c>
      <c r="AI234" s="108" t="s">
        <v>121</v>
      </c>
      <c r="AJ234" s="102"/>
      <c r="AK234" s="256">
        <f>IF(B8&gt;2,ROUND($D$234*$AJ$234*$AJ$235,0),0)</f>
        <v>0</v>
      </c>
      <c r="AL234" s="253">
        <v>0</v>
      </c>
      <c r="AM234" s="254">
        <v>0</v>
      </c>
      <c r="AN234" s="254">
        <v>0</v>
      </c>
      <c r="AO234" s="254">
        <v>0</v>
      </c>
      <c r="AP234" s="254">
        <v>0</v>
      </c>
      <c r="AQ234" s="254">
        <v>0</v>
      </c>
      <c r="AR234" s="254">
        <v>0</v>
      </c>
      <c r="AS234" s="254">
        <v>0</v>
      </c>
      <c r="AT234" s="254">
        <v>0</v>
      </c>
      <c r="AU234" s="254">
        <v>0</v>
      </c>
      <c r="AV234" s="254">
        <v>0</v>
      </c>
      <c r="AW234" s="108" t="s">
        <v>121</v>
      </c>
      <c r="AX234" s="102"/>
      <c r="AY234" s="256">
        <f>IF(B8&gt;3,ROUND($D$234*$AX$234*$AX$235,0),0)</f>
        <v>0</v>
      </c>
      <c r="AZ234" s="253">
        <v>0</v>
      </c>
      <c r="BA234" s="254">
        <v>0</v>
      </c>
      <c r="BB234" s="254">
        <v>0</v>
      </c>
      <c r="BC234" s="254">
        <v>0</v>
      </c>
      <c r="BD234" s="254">
        <v>0</v>
      </c>
      <c r="BE234" s="254">
        <v>0</v>
      </c>
      <c r="BF234" s="254">
        <v>0</v>
      </c>
      <c r="BG234" s="254">
        <v>0</v>
      </c>
      <c r="BH234" s="254">
        <v>0</v>
      </c>
      <c r="BI234" s="254">
        <v>0</v>
      </c>
      <c r="BJ234" s="254">
        <v>0</v>
      </c>
      <c r="BK234" s="108" t="s">
        <v>121</v>
      </c>
      <c r="BL234" s="102"/>
      <c r="BM234" s="256">
        <f>IF(B8&gt;4,ROUND($D$234*$BL$234*$BL$235,0),0)</f>
        <v>0</v>
      </c>
      <c r="BN234" s="253">
        <v>0</v>
      </c>
      <c r="BO234" s="254">
        <v>0</v>
      </c>
      <c r="BP234" s="254">
        <v>0</v>
      </c>
      <c r="BQ234" s="254">
        <v>0</v>
      </c>
      <c r="BR234" s="254">
        <v>0</v>
      </c>
      <c r="BS234" s="254">
        <v>0</v>
      </c>
      <c r="BT234" s="254">
        <v>0</v>
      </c>
      <c r="BU234" s="254">
        <v>0</v>
      </c>
      <c r="BV234" s="254">
        <v>0</v>
      </c>
      <c r="BW234" s="254">
        <v>0</v>
      </c>
      <c r="BX234" s="254">
        <v>0</v>
      </c>
      <c r="BY234" s="235">
        <f>SUM(I234,W234,AK234,AY234,BM234)</f>
        <v>0</v>
      </c>
      <c r="BZ234" s="12"/>
      <c r="CA234" s="235">
        <f>SUM(J234,X234,AL234,AZ234,BN234)</f>
        <v>0</v>
      </c>
      <c r="CB234" s="235">
        <f>SUM(K234:T235,Y234:AH235,AM234:AV235,BA234:BJ235,BO234:BX235)</f>
        <v>0</v>
      </c>
      <c r="CC234" s="86"/>
      <c r="CD234" s="235">
        <f>BY234-SUM(CE234:DG235)</f>
        <v>0</v>
      </c>
      <c r="CE234" s="235">
        <v>0</v>
      </c>
      <c r="CF234" s="235">
        <v>0</v>
      </c>
      <c r="CG234" s="235">
        <v>0</v>
      </c>
      <c r="CH234" s="235">
        <v>0</v>
      </c>
      <c r="CI234" s="235">
        <v>0</v>
      </c>
      <c r="CJ234" s="235">
        <v>0</v>
      </c>
      <c r="CK234" s="235">
        <v>0</v>
      </c>
      <c r="CL234" s="235">
        <v>0</v>
      </c>
      <c r="CM234" s="235">
        <v>0</v>
      </c>
      <c r="CN234" s="235">
        <v>0</v>
      </c>
      <c r="CO234" s="235">
        <v>0</v>
      </c>
      <c r="CP234" s="235">
        <v>0</v>
      </c>
      <c r="CQ234" s="235">
        <v>0</v>
      </c>
      <c r="CR234" s="235">
        <v>0</v>
      </c>
      <c r="CS234" s="235">
        <v>0</v>
      </c>
      <c r="CT234" s="235">
        <v>0</v>
      </c>
      <c r="CU234" s="235">
        <v>0</v>
      </c>
      <c r="CV234" s="235">
        <v>0</v>
      </c>
      <c r="CW234" s="235">
        <v>0</v>
      </c>
      <c r="CX234" s="235">
        <v>0</v>
      </c>
      <c r="CY234" s="235">
        <v>0</v>
      </c>
      <c r="CZ234" s="235">
        <v>0</v>
      </c>
      <c r="DA234" s="235">
        <v>0</v>
      </c>
      <c r="DB234" s="235">
        <v>0</v>
      </c>
      <c r="DC234" s="235">
        <v>0</v>
      </c>
      <c r="DD234" s="235">
        <v>0</v>
      </c>
      <c r="DE234" s="235">
        <v>0</v>
      </c>
      <c r="DF234" s="235">
        <v>0</v>
      </c>
      <c r="DG234" s="235">
        <v>0</v>
      </c>
    </row>
    <row r="235" spans="1:111" hidden="1" x14ac:dyDescent="0.25">
      <c r="A235" s="107"/>
      <c r="B235" s="87"/>
      <c r="C235" s="86"/>
      <c r="D235" s="86"/>
      <c r="E235" s="88"/>
      <c r="F235" s="44"/>
      <c r="G235" s="108" t="s">
        <v>122</v>
      </c>
      <c r="H235" s="103"/>
      <c r="I235" s="256"/>
      <c r="J235" s="253"/>
      <c r="K235" s="254"/>
      <c r="L235" s="254"/>
      <c r="M235" s="254"/>
      <c r="N235" s="254"/>
      <c r="O235" s="254"/>
      <c r="P235" s="254"/>
      <c r="Q235" s="254"/>
      <c r="R235" s="254"/>
      <c r="S235" s="254"/>
      <c r="T235" s="254"/>
      <c r="U235" s="108" t="s">
        <v>122</v>
      </c>
      <c r="V235" s="103"/>
      <c r="W235" s="256"/>
      <c r="X235" s="253"/>
      <c r="Y235" s="254"/>
      <c r="Z235" s="254"/>
      <c r="AA235" s="254"/>
      <c r="AB235" s="254"/>
      <c r="AC235" s="254"/>
      <c r="AD235" s="254"/>
      <c r="AE235" s="254"/>
      <c r="AF235" s="254"/>
      <c r="AG235" s="254"/>
      <c r="AH235" s="254"/>
      <c r="AI235" s="108" t="s">
        <v>122</v>
      </c>
      <c r="AJ235" s="103"/>
      <c r="AK235" s="256"/>
      <c r="AL235" s="253"/>
      <c r="AM235" s="254"/>
      <c r="AN235" s="254"/>
      <c r="AO235" s="254"/>
      <c r="AP235" s="254"/>
      <c r="AQ235" s="254"/>
      <c r="AR235" s="254"/>
      <c r="AS235" s="254"/>
      <c r="AT235" s="254"/>
      <c r="AU235" s="254"/>
      <c r="AV235" s="254"/>
      <c r="AW235" s="108" t="s">
        <v>122</v>
      </c>
      <c r="AX235" s="103"/>
      <c r="AY235" s="256"/>
      <c r="AZ235" s="253"/>
      <c r="BA235" s="254"/>
      <c r="BB235" s="254"/>
      <c r="BC235" s="254"/>
      <c r="BD235" s="254"/>
      <c r="BE235" s="254"/>
      <c r="BF235" s="254"/>
      <c r="BG235" s="254"/>
      <c r="BH235" s="254"/>
      <c r="BI235" s="254"/>
      <c r="BJ235" s="254"/>
      <c r="BK235" s="108" t="s">
        <v>122</v>
      </c>
      <c r="BL235" s="103"/>
      <c r="BM235" s="256"/>
      <c r="BN235" s="253"/>
      <c r="BO235" s="254"/>
      <c r="BP235" s="254"/>
      <c r="BQ235" s="254"/>
      <c r="BR235" s="254"/>
      <c r="BS235" s="254"/>
      <c r="BT235" s="254"/>
      <c r="BU235" s="254"/>
      <c r="BV235" s="254"/>
      <c r="BW235" s="254"/>
      <c r="BX235" s="254"/>
      <c r="BY235" s="235"/>
      <c r="BZ235" s="12"/>
      <c r="CA235" s="235"/>
      <c r="CB235" s="235"/>
      <c r="CC235" s="86"/>
      <c r="CD235" s="235"/>
      <c r="CE235" s="235"/>
      <c r="CF235" s="235"/>
      <c r="CG235" s="235"/>
      <c r="CH235" s="235"/>
      <c r="CI235" s="235"/>
      <c r="CJ235" s="235"/>
      <c r="CK235" s="235"/>
      <c r="CL235" s="235"/>
      <c r="CM235" s="235"/>
      <c r="CN235" s="235"/>
      <c r="CO235" s="235"/>
      <c r="CP235" s="235"/>
      <c r="CQ235" s="235"/>
      <c r="CR235" s="235"/>
      <c r="CS235" s="235"/>
      <c r="CT235" s="235"/>
      <c r="CU235" s="235"/>
      <c r="CV235" s="235"/>
      <c r="CW235" s="235"/>
      <c r="CX235" s="235"/>
      <c r="CY235" s="235"/>
      <c r="CZ235" s="235"/>
      <c r="DA235" s="235"/>
      <c r="DB235" s="235"/>
      <c r="DC235" s="235"/>
      <c r="DD235" s="235"/>
      <c r="DE235" s="235"/>
      <c r="DF235" s="235"/>
      <c r="DG235" s="235"/>
    </row>
    <row r="236" spans="1:111" hidden="1" x14ac:dyDescent="0.25">
      <c r="A236" s="107"/>
      <c r="B236" s="87"/>
      <c r="C236" s="86"/>
      <c r="D236" s="86"/>
      <c r="E236" s="88"/>
      <c r="F236" s="44"/>
      <c r="G236" s="108"/>
      <c r="H236" s="86"/>
      <c r="I236" s="191"/>
      <c r="J236" s="114"/>
      <c r="K236" s="114"/>
      <c r="L236" s="114"/>
      <c r="M236" s="114"/>
      <c r="N236" s="114"/>
      <c r="O236" s="114"/>
      <c r="P236" s="114"/>
      <c r="Q236" s="114"/>
      <c r="R236" s="114"/>
      <c r="S236" s="114"/>
      <c r="T236" s="114"/>
      <c r="U236" s="108"/>
      <c r="V236" s="86"/>
      <c r="W236" s="191"/>
      <c r="X236" s="114"/>
      <c r="Y236" s="114"/>
      <c r="Z236" s="114"/>
      <c r="AA236" s="114"/>
      <c r="AB236" s="114"/>
      <c r="AC236" s="114"/>
      <c r="AD236" s="114"/>
      <c r="AE236" s="114"/>
      <c r="AF236" s="114"/>
      <c r="AG236" s="114"/>
      <c r="AH236" s="114"/>
      <c r="AI236" s="108"/>
      <c r="AJ236" s="86"/>
      <c r="AK236" s="191"/>
      <c r="AL236" s="114"/>
      <c r="AM236" s="114"/>
      <c r="AN236" s="114"/>
      <c r="AO236" s="114"/>
      <c r="AP236" s="114"/>
      <c r="AQ236" s="114"/>
      <c r="AR236" s="114"/>
      <c r="AS236" s="114"/>
      <c r="AT236" s="114"/>
      <c r="AU236" s="114"/>
      <c r="AV236" s="114"/>
      <c r="AW236" s="108"/>
      <c r="AX236" s="86"/>
      <c r="AY236" s="191"/>
      <c r="AZ236" s="114"/>
      <c r="BA236" s="114"/>
      <c r="BB236" s="114"/>
      <c r="BC236" s="114"/>
      <c r="BD236" s="114"/>
      <c r="BE236" s="114"/>
      <c r="BF236" s="114"/>
      <c r="BG236" s="114"/>
      <c r="BH236" s="114"/>
      <c r="BI236" s="114"/>
      <c r="BJ236" s="114"/>
      <c r="BK236" s="108"/>
      <c r="BL236" s="86"/>
      <c r="BM236" s="191"/>
      <c r="BN236" s="114"/>
      <c r="BO236" s="114"/>
      <c r="BP236" s="114"/>
      <c r="BQ236" s="114"/>
      <c r="BR236" s="114"/>
      <c r="BS236" s="114"/>
      <c r="BT236" s="114"/>
      <c r="BU236" s="114"/>
      <c r="BV236" s="114"/>
      <c r="BW236" s="114"/>
      <c r="BX236" s="114"/>
      <c r="BY236" s="99"/>
      <c r="BZ236" s="12"/>
      <c r="CA236" s="119"/>
      <c r="CB236" s="153"/>
      <c r="CC236" s="114"/>
      <c r="CD236" s="99"/>
      <c r="CE236" s="99"/>
      <c r="CF236" s="99"/>
      <c r="CG236" s="99"/>
      <c r="CH236" s="99"/>
      <c r="CI236" s="99"/>
      <c r="CJ236" s="99"/>
      <c r="CK236" s="99"/>
      <c r="CL236" s="99"/>
      <c r="CM236" s="99"/>
      <c r="CN236" s="99"/>
      <c r="CO236" s="99"/>
      <c r="CP236" s="99"/>
      <c r="CQ236" s="99"/>
      <c r="CR236" s="99"/>
      <c r="CS236" s="99"/>
      <c r="CT236" s="99"/>
      <c r="CU236" s="99"/>
      <c r="CV236" s="99"/>
      <c r="CW236" s="99"/>
      <c r="CX236" s="99"/>
      <c r="CY236" s="99"/>
      <c r="CZ236" s="99"/>
      <c r="DA236" s="99"/>
      <c r="DB236" s="99"/>
      <c r="DC236" s="99"/>
      <c r="DD236" s="99"/>
      <c r="DE236" s="99"/>
      <c r="DF236" s="99"/>
      <c r="DG236" s="99"/>
    </row>
    <row r="237" spans="1:111" hidden="1" x14ac:dyDescent="0.25">
      <c r="A237" s="186" t="s">
        <v>63</v>
      </c>
      <c r="B237" s="87"/>
      <c r="C237" s="86"/>
      <c r="D237" s="43">
        <v>0</v>
      </c>
      <c r="E237" s="88"/>
      <c r="F237" s="44"/>
      <c r="G237" s="108" t="s">
        <v>121</v>
      </c>
      <c r="H237" s="102"/>
      <c r="I237" s="256">
        <f>ROUND($D$237*$H$237*$H$238,0)</f>
        <v>0</v>
      </c>
      <c r="J237" s="253">
        <v>0</v>
      </c>
      <c r="K237" s="254">
        <v>0</v>
      </c>
      <c r="L237" s="254">
        <v>0</v>
      </c>
      <c r="M237" s="254">
        <v>0</v>
      </c>
      <c r="N237" s="254">
        <v>0</v>
      </c>
      <c r="O237" s="254">
        <v>0</v>
      </c>
      <c r="P237" s="254">
        <v>0</v>
      </c>
      <c r="Q237" s="254">
        <v>0</v>
      </c>
      <c r="R237" s="254">
        <v>0</v>
      </c>
      <c r="S237" s="254">
        <v>0</v>
      </c>
      <c r="T237" s="254">
        <v>0</v>
      </c>
      <c r="U237" s="108" t="s">
        <v>121</v>
      </c>
      <c r="V237" s="102"/>
      <c r="W237" s="256">
        <f>IF(B8&gt;1,ROUND($D$237*$V$237*$V$238,0),0)</f>
        <v>0</v>
      </c>
      <c r="X237" s="253">
        <v>0</v>
      </c>
      <c r="Y237" s="254">
        <v>0</v>
      </c>
      <c r="Z237" s="254">
        <v>0</v>
      </c>
      <c r="AA237" s="254">
        <v>0</v>
      </c>
      <c r="AB237" s="254">
        <v>0</v>
      </c>
      <c r="AC237" s="254">
        <v>0</v>
      </c>
      <c r="AD237" s="254">
        <v>0</v>
      </c>
      <c r="AE237" s="254">
        <v>0</v>
      </c>
      <c r="AF237" s="254">
        <v>0</v>
      </c>
      <c r="AG237" s="254">
        <v>0</v>
      </c>
      <c r="AH237" s="254">
        <v>0</v>
      </c>
      <c r="AI237" s="108" t="s">
        <v>121</v>
      </c>
      <c r="AJ237" s="102"/>
      <c r="AK237" s="256">
        <f>IF(B8&gt;2,ROUND($D$237*$AJ$237*$AJ$238,0),0)</f>
        <v>0</v>
      </c>
      <c r="AL237" s="253">
        <v>0</v>
      </c>
      <c r="AM237" s="254">
        <v>0</v>
      </c>
      <c r="AN237" s="254">
        <v>0</v>
      </c>
      <c r="AO237" s="254">
        <v>0</v>
      </c>
      <c r="AP237" s="254">
        <v>0</v>
      </c>
      <c r="AQ237" s="254">
        <v>0</v>
      </c>
      <c r="AR237" s="254">
        <v>0</v>
      </c>
      <c r="AS237" s="254">
        <v>0</v>
      </c>
      <c r="AT237" s="254">
        <v>0</v>
      </c>
      <c r="AU237" s="254">
        <v>0</v>
      </c>
      <c r="AV237" s="254">
        <v>0</v>
      </c>
      <c r="AW237" s="108" t="s">
        <v>121</v>
      </c>
      <c r="AX237" s="102"/>
      <c r="AY237" s="256">
        <f>IF(B8&gt;3,ROUND($D$237*$AX$237*$AX$238,0),0)</f>
        <v>0</v>
      </c>
      <c r="AZ237" s="253">
        <v>0</v>
      </c>
      <c r="BA237" s="254">
        <v>0</v>
      </c>
      <c r="BB237" s="254">
        <v>0</v>
      </c>
      <c r="BC237" s="254">
        <v>0</v>
      </c>
      <c r="BD237" s="254">
        <v>0</v>
      </c>
      <c r="BE237" s="254">
        <v>0</v>
      </c>
      <c r="BF237" s="254">
        <v>0</v>
      </c>
      <c r="BG237" s="254">
        <v>0</v>
      </c>
      <c r="BH237" s="254">
        <v>0</v>
      </c>
      <c r="BI237" s="254">
        <v>0</v>
      </c>
      <c r="BJ237" s="254">
        <v>0</v>
      </c>
      <c r="BK237" s="108" t="s">
        <v>121</v>
      </c>
      <c r="BL237" s="102"/>
      <c r="BM237" s="256">
        <f>IF(B8&gt;4,ROUND($D$237*$BL$237*$BL$238,0),0)</f>
        <v>0</v>
      </c>
      <c r="BN237" s="253">
        <v>0</v>
      </c>
      <c r="BO237" s="254">
        <v>0</v>
      </c>
      <c r="BP237" s="254">
        <v>0</v>
      </c>
      <c r="BQ237" s="254">
        <v>0</v>
      </c>
      <c r="BR237" s="254">
        <v>0</v>
      </c>
      <c r="BS237" s="254">
        <v>0</v>
      </c>
      <c r="BT237" s="254">
        <v>0</v>
      </c>
      <c r="BU237" s="254">
        <v>0</v>
      </c>
      <c r="BV237" s="254">
        <v>0</v>
      </c>
      <c r="BW237" s="254">
        <v>0</v>
      </c>
      <c r="BX237" s="254">
        <v>0</v>
      </c>
      <c r="BY237" s="235">
        <f>SUM(I237,W237,AK237,AY237,BM237)</f>
        <v>0</v>
      </c>
      <c r="BZ237" s="12"/>
      <c r="CA237" s="235">
        <f>SUM(J237,X237,AL237,AZ237,BN237)</f>
        <v>0</v>
      </c>
      <c r="CB237" s="235">
        <f>SUM(K237:T238,Y237:AH238,AM237:AV238,BA237:BJ238,BO237:BX238)</f>
        <v>0</v>
      </c>
      <c r="CC237" s="86"/>
      <c r="CD237" s="235">
        <f>BY237-SUM(CE237:DG238)</f>
        <v>0</v>
      </c>
      <c r="CE237" s="235">
        <v>0</v>
      </c>
      <c r="CF237" s="235">
        <v>0</v>
      </c>
      <c r="CG237" s="235">
        <v>0</v>
      </c>
      <c r="CH237" s="235">
        <v>0</v>
      </c>
      <c r="CI237" s="235">
        <v>0</v>
      </c>
      <c r="CJ237" s="235">
        <v>0</v>
      </c>
      <c r="CK237" s="235">
        <v>0</v>
      </c>
      <c r="CL237" s="235">
        <v>0</v>
      </c>
      <c r="CM237" s="235">
        <v>0</v>
      </c>
      <c r="CN237" s="235">
        <v>0</v>
      </c>
      <c r="CO237" s="235">
        <v>0</v>
      </c>
      <c r="CP237" s="235">
        <v>0</v>
      </c>
      <c r="CQ237" s="235">
        <v>0</v>
      </c>
      <c r="CR237" s="235">
        <v>0</v>
      </c>
      <c r="CS237" s="235">
        <v>0</v>
      </c>
      <c r="CT237" s="235">
        <v>0</v>
      </c>
      <c r="CU237" s="235">
        <v>0</v>
      </c>
      <c r="CV237" s="235">
        <v>0</v>
      </c>
      <c r="CW237" s="235">
        <v>0</v>
      </c>
      <c r="CX237" s="235">
        <v>0</v>
      </c>
      <c r="CY237" s="235">
        <v>0</v>
      </c>
      <c r="CZ237" s="235">
        <v>0</v>
      </c>
      <c r="DA237" s="235">
        <v>0</v>
      </c>
      <c r="DB237" s="235">
        <v>0</v>
      </c>
      <c r="DC237" s="235">
        <v>0</v>
      </c>
      <c r="DD237" s="235">
        <v>0</v>
      </c>
      <c r="DE237" s="235">
        <v>0</v>
      </c>
      <c r="DF237" s="235">
        <v>0</v>
      </c>
      <c r="DG237" s="235">
        <v>0</v>
      </c>
    </row>
    <row r="238" spans="1:111" hidden="1" x14ac:dyDescent="0.25">
      <c r="A238" s="186"/>
      <c r="B238" s="87"/>
      <c r="C238" s="86"/>
      <c r="D238" s="43"/>
      <c r="E238" s="88"/>
      <c r="F238" s="44"/>
      <c r="G238" s="108" t="s">
        <v>122</v>
      </c>
      <c r="H238" s="104"/>
      <c r="I238" s="256"/>
      <c r="J238" s="253"/>
      <c r="K238" s="254"/>
      <c r="L238" s="254"/>
      <c r="M238" s="254"/>
      <c r="N238" s="254"/>
      <c r="O238" s="254"/>
      <c r="P238" s="254"/>
      <c r="Q238" s="254"/>
      <c r="R238" s="254"/>
      <c r="S238" s="254"/>
      <c r="T238" s="254"/>
      <c r="U238" s="108" t="s">
        <v>122</v>
      </c>
      <c r="V238" s="104"/>
      <c r="W238" s="256"/>
      <c r="X238" s="253"/>
      <c r="Y238" s="254"/>
      <c r="Z238" s="254"/>
      <c r="AA238" s="254"/>
      <c r="AB238" s="254"/>
      <c r="AC238" s="254"/>
      <c r="AD238" s="254"/>
      <c r="AE238" s="254"/>
      <c r="AF238" s="254"/>
      <c r="AG238" s="254"/>
      <c r="AH238" s="254"/>
      <c r="AI238" s="108" t="s">
        <v>122</v>
      </c>
      <c r="AJ238" s="104"/>
      <c r="AK238" s="256"/>
      <c r="AL238" s="253"/>
      <c r="AM238" s="254"/>
      <c r="AN238" s="254"/>
      <c r="AO238" s="254"/>
      <c r="AP238" s="254"/>
      <c r="AQ238" s="254"/>
      <c r="AR238" s="254"/>
      <c r="AS238" s="254"/>
      <c r="AT238" s="254"/>
      <c r="AU238" s="254"/>
      <c r="AV238" s="254"/>
      <c r="AW238" s="108" t="s">
        <v>122</v>
      </c>
      <c r="AX238" s="104"/>
      <c r="AY238" s="256"/>
      <c r="AZ238" s="253"/>
      <c r="BA238" s="254"/>
      <c r="BB238" s="254"/>
      <c r="BC238" s="254"/>
      <c r="BD238" s="254"/>
      <c r="BE238" s="254"/>
      <c r="BF238" s="254"/>
      <c r="BG238" s="254"/>
      <c r="BH238" s="254"/>
      <c r="BI238" s="254"/>
      <c r="BJ238" s="254"/>
      <c r="BK238" s="108" t="s">
        <v>122</v>
      </c>
      <c r="BL238" s="104"/>
      <c r="BM238" s="256"/>
      <c r="BN238" s="253"/>
      <c r="BO238" s="254"/>
      <c r="BP238" s="254"/>
      <c r="BQ238" s="254"/>
      <c r="BR238" s="254"/>
      <c r="BS238" s="254"/>
      <c r="BT238" s="254"/>
      <c r="BU238" s="254"/>
      <c r="BV238" s="254"/>
      <c r="BW238" s="254"/>
      <c r="BX238" s="254"/>
      <c r="BY238" s="235"/>
      <c r="BZ238" s="12"/>
      <c r="CA238" s="235"/>
      <c r="CB238" s="235"/>
      <c r="CC238" s="86"/>
      <c r="CD238" s="235"/>
      <c r="CE238" s="235"/>
      <c r="CF238" s="235"/>
      <c r="CG238" s="235"/>
      <c r="CH238" s="235"/>
      <c r="CI238" s="235"/>
      <c r="CJ238" s="235"/>
      <c r="CK238" s="235"/>
      <c r="CL238" s="235"/>
      <c r="CM238" s="235"/>
      <c r="CN238" s="235"/>
      <c r="CO238" s="235"/>
      <c r="CP238" s="235"/>
      <c r="CQ238" s="235"/>
      <c r="CR238" s="235"/>
      <c r="CS238" s="235"/>
      <c r="CT238" s="235"/>
      <c r="CU238" s="235"/>
      <c r="CV238" s="235"/>
      <c r="CW238" s="235"/>
      <c r="CX238" s="235"/>
      <c r="CY238" s="235"/>
      <c r="CZ238" s="235"/>
      <c r="DA238" s="235"/>
      <c r="DB238" s="235"/>
      <c r="DC238" s="235"/>
      <c r="DD238" s="235"/>
      <c r="DE238" s="235"/>
      <c r="DF238" s="235"/>
      <c r="DG238" s="235"/>
    </row>
    <row r="239" spans="1:111" hidden="1" x14ac:dyDescent="0.25">
      <c r="A239" s="186"/>
      <c r="B239" s="87"/>
      <c r="C239" s="86"/>
      <c r="D239" s="43"/>
      <c r="E239" s="88"/>
      <c r="F239" s="44"/>
      <c r="G239" s="108"/>
      <c r="H239" s="102"/>
      <c r="I239" s="191"/>
      <c r="J239" s="114"/>
      <c r="K239" s="114"/>
      <c r="L239" s="114"/>
      <c r="M239" s="114"/>
      <c r="N239" s="114"/>
      <c r="O239" s="114"/>
      <c r="P239" s="114"/>
      <c r="Q239" s="114"/>
      <c r="R239" s="114"/>
      <c r="S239" s="114"/>
      <c r="T239" s="114"/>
      <c r="U239" s="108"/>
      <c r="V239" s="102"/>
      <c r="W239" s="191"/>
      <c r="X239" s="114"/>
      <c r="Y239" s="114"/>
      <c r="Z239" s="114"/>
      <c r="AA239" s="114"/>
      <c r="AB239" s="114"/>
      <c r="AC239" s="114"/>
      <c r="AD239" s="114"/>
      <c r="AE239" s="114"/>
      <c r="AF239" s="114"/>
      <c r="AG239" s="114"/>
      <c r="AH239" s="114"/>
      <c r="AI239" s="108"/>
      <c r="AJ239" s="102"/>
      <c r="AK239" s="191"/>
      <c r="AL239" s="114"/>
      <c r="AM239" s="114"/>
      <c r="AN239" s="114"/>
      <c r="AO239" s="114"/>
      <c r="AP239" s="114"/>
      <c r="AQ239" s="114"/>
      <c r="AR239" s="114"/>
      <c r="AS239" s="114"/>
      <c r="AT239" s="114"/>
      <c r="AU239" s="114"/>
      <c r="AV239" s="114"/>
      <c r="AW239" s="108"/>
      <c r="AX239" s="102"/>
      <c r="AY239" s="191"/>
      <c r="AZ239" s="114"/>
      <c r="BA239" s="114"/>
      <c r="BB239" s="114"/>
      <c r="BC239" s="114"/>
      <c r="BD239" s="114"/>
      <c r="BE239" s="114"/>
      <c r="BF239" s="114"/>
      <c r="BG239" s="114"/>
      <c r="BH239" s="114"/>
      <c r="BI239" s="114"/>
      <c r="BJ239" s="114"/>
      <c r="BK239" s="108"/>
      <c r="BL239" s="102"/>
      <c r="BM239" s="191"/>
      <c r="BN239" s="114"/>
      <c r="BO239" s="114"/>
      <c r="BP239" s="114"/>
      <c r="BQ239" s="114"/>
      <c r="BR239" s="114"/>
      <c r="BS239" s="114"/>
      <c r="BT239" s="114"/>
      <c r="BU239" s="114"/>
      <c r="BV239" s="114"/>
      <c r="BW239" s="114"/>
      <c r="BX239" s="114"/>
      <c r="BY239" s="99"/>
      <c r="BZ239" s="12"/>
      <c r="CA239" s="119"/>
      <c r="CB239" s="153"/>
      <c r="CC239" s="114"/>
      <c r="CD239" s="99"/>
      <c r="CE239" s="99"/>
      <c r="CF239" s="99"/>
      <c r="CG239" s="99"/>
      <c r="CH239" s="99"/>
      <c r="CI239" s="99"/>
      <c r="CJ239" s="99"/>
      <c r="CK239" s="99"/>
      <c r="CL239" s="99"/>
      <c r="CM239" s="99"/>
      <c r="CN239" s="99"/>
      <c r="CO239" s="99"/>
      <c r="CP239" s="99"/>
      <c r="CQ239" s="99"/>
      <c r="CR239" s="99"/>
      <c r="CS239" s="99"/>
      <c r="CT239" s="99"/>
      <c r="CU239" s="99"/>
      <c r="CV239" s="99"/>
      <c r="CW239" s="99"/>
      <c r="CX239" s="99"/>
      <c r="CY239" s="99"/>
      <c r="CZ239" s="99"/>
      <c r="DA239" s="99"/>
      <c r="DB239" s="99"/>
      <c r="DC239" s="99"/>
      <c r="DD239" s="99"/>
      <c r="DE239" s="99"/>
      <c r="DF239" s="99"/>
      <c r="DG239" s="99"/>
    </row>
    <row r="240" spans="1:111" hidden="1" x14ac:dyDescent="0.25">
      <c r="A240" s="186" t="s">
        <v>63</v>
      </c>
      <c r="B240" s="87"/>
      <c r="C240" s="86"/>
      <c r="D240" s="43">
        <v>0</v>
      </c>
      <c r="E240" s="88"/>
      <c r="F240" s="44"/>
      <c r="G240" s="108" t="s">
        <v>121</v>
      </c>
      <c r="H240" s="102"/>
      <c r="I240" s="256">
        <f>ROUND($D$240*$H$240*$H$241,0)</f>
        <v>0</v>
      </c>
      <c r="J240" s="253">
        <v>0</v>
      </c>
      <c r="K240" s="254">
        <v>0</v>
      </c>
      <c r="L240" s="254">
        <v>0</v>
      </c>
      <c r="M240" s="254">
        <v>0</v>
      </c>
      <c r="N240" s="254">
        <v>0</v>
      </c>
      <c r="O240" s="254">
        <v>0</v>
      </c>
      <c r="P240" s="254">
        <v>0</v>
      </c>
      <c r="Q240" s="254">
        <v>0</v>
      </c>
      <c r="R240" s="254">
        <v>0</v>
      </c>
      <c r="S240" s="254">
        <v>0</v>
      </c>
      <c r="T240" s="254">
        <v>0</v>
      </c>
      <c r="U240" s="108" t="s">
        <v>121</v>
      </c>
      <c r="V240" s="102"/>
      <c r="W240" s="256">
        <f>IF(B8&gt;1,ROUND($D$240*$V$240*$V$241,0),0)</f>
        <v>0</v>
      </c>
      <c r="X240" s="253">
        <v>0</v>
      </c>
      <c r="Y240" s="254">
        <v>0</v>
      </c>
      <c r="Z240" s="254">
        <v>0</v>
      </c>
      <c r="AA240" s="254">
        <v>0</v>
      </c>
      <c r="AB240" s="254">
        <v>0</v>
      </c>
      <c r="AC240" s="254">
        <v>0</v>
      </c>
      <c r="AD240" s="254">
        <v>0</v>
      </c>
      <c r="AE240" s="254">
        <v>0</v>
      </c>
      <c r="AF240" s="254">
        <v>0</v>
      </c>
      <c r="AG240" s="254">
        <v>0</v>
      </c>
      <c r="AH240" s="254">
        <v>0</v>
      </c>
      <c r="AI240" s="108" t="s">
        <v>121</v>
      </c>
      <c r="AJ240" s="102"/>
      <c r="AK240" s="256">
        <f>IF(B8&gt;2,ROUND($D$240*$AJ$240*$AJ$241,0),0)</f>
        <v>0</v>
      </c>
      <c r="AL240" s="253">
        <v>0</v>
      </c>
      <c r="AM240" s="254">
        <v>0</v>
      </c>
      <c r="AN240" s="254">
        <v>0</v>
      </c>
      <c r="AO240" s="254">
        <v>0</v>
      </c>
      <c r="AP240" s="254">
        <v>0</v>
      </c>
      <c r="AQ240" s="254">
        <v>0</v>
      </c>
      <c r="AR240" s="254">
        <v>0</v>
      </c>
      <c r="AS240" s="254">
        <v>0</v>
      </c>
      <c r="AT240" s="254">
        <v>0</v>
      </c>
      <c r="AU240" s="254">
        <v>0</v>
      </c>
      <c r="AV240" s="254">
        <v>0</v>
      </c>
      <c r="AW240" s="108" t="s">
        <v>121</v>
      </c>
      <c r="AX240" s="102"/>
      <c r="AY240" s="256">
        <f>IF(B8&gt;3,ROUND($D$240*$AX$240*$AX$241,0),0)</f>
        <v>0</v>
      </c>
      <c r="AZ240" s="253">
        <v>0</v>
      </c>
      <c r="BA240" s="254">
        <v>0</v>
      </c>
      <c r="BB240" s="254">
        <v>0</v>
      </c>
      <c r="BC240" s="254">
        <v>0</v>
      </c>
      <c r="BD240" s="254">
        <v>0</v>
      </c>
      <c r="BE240" s="254">
        <v>0</v>
      </c>
      <c r="BF240" s="254">
        <v>0</v>
      </c>
      <c r="BG240" s="254">
        <v>0</v>
      </c>
      <c r="BH240" s="254">
        <v>0</v>
      </c>
      <c r="BI240" s="254">
        <v>0</v>
      </c>
      <c r="BJ240" s="254">
        <v>0</v>
      </c>
      <c r="BK240" s="108" t="s">
        <v>121</v>
      </c>
      <c r="BL240" s="102"/>
      <c r="BM240" s="256">
        <f>IF(B8&gt;4,ROUND($D$240*$BL$240*$BL$241,0),0)</f>
        <v>0</v>
      </c>
      <c r="BN240" s="253">
        <v>0</v>
      </c>
      <c r="BO240" s="254">
        <v>0</v>
      </c>
      <c r="BP240" s="254">
        <v>0</v>
      </c>
      <c r="BQ240" s="254">
        <v>0</v>
      </c>
      <c r="BR240" s="254">
        <v>0</v>
      </c>
      <c r="BS240" s="254">
        <v>0</v>
      </c>
      <c r="BT240" s="254">
        <v>0</v>
      </c>
      <c r="BU240" s="254">
        <v>0</v>
      </c>
      <c r="BV240" s="254">
        <v>0</v>
      </c>
      <c r="BW240" s="254">
        <v>0</v>
      </c>
      <c r="BX240" s="254">
        <v>0</v>
      </c>
      <c r="BY240" s="235">
        <f>SUM(I240,W240,AK240,AY240,BM240)</f>
        <v>0</v>
      </c>
      <c r="BZ240" s="12"/>
      <c r="CA240" s="235">
        <f>SUM(J240,X240,AL240,AZ240,BN240)</f>
        <v>0</v>
      </c>
      <c r="CB240" s="235">
        <f>SUM(K240:T241,Y240:AH241,AM240:AV241,BA240:BJ241,BO240:BX241)</f>
        <v>0</v>
      </c>
      <c r="CC240" s="86"/>
      <c r="CD240" s="235">
        <f>BY240-SUM(CE240:DG241)</f>
        <v>0</v>
      </c>
      <c r="CE240" s="235">
        <v>0</v>
      </c>
      <c r="CF240" s="235">
        <v>0</v>
      </c>
      <c r="CG240" s="235">
        <v>0</v>
      </c>
      <c r="CH240" s="235">
        <v>0</v>
      </c>
      <c r="CI240" s="235">
        <v>0</v>
      </c>
      <c r="CJ240" s="235">
        <v>0</v>
      </c>
      <c r="CK240" s="235">
        <v>0</v>
      </c>
      <c r="CL240" s="235">
        <v>0</v>
      </c>
      <c r="CM240" s="235">
        <v>0</v>
      </c>
      <c r="CN240" s="235">
        <v>0</v>
      </c>
      <c r="CO240" s="235">
        <v>0</v>
      </c>
      <c r="CP240" s="235">
        <v>0</v>
      </c>
      <c r="CQ240" s="235">
        <v>0</v>
      </c>
      <c r="CR240" s="235">
        <v>0</v>
      </c>
      <c r="CS240" s="235">
        <v>0</v>
      </c>
      <c r="CT240" s="235">
        <v>0</v>
      </c>
      <c r="CU240" s="235">
        <v>0</v>
      </c>
      <c r="CV240" s="235">
        <v>0</v>
      </c>
      <c r="CW240" s="235">
        <v>0</v>
      </c>
      <c r="CX240" s="235">
        <v>0</v>
      </c>
      <c r="CY240" s="235">
        <v>0</v>
      </c>
      <c r="CZ240" s="235">
        <v>0</v>
      </c>
      <c r="DA240" s="235">
        <v>0</v>
      </c>
      <c r="DB240" s="235">
        <v>0</v>
      </c>
      <c r="DC240" s="235">
        <v>0</v>
      </c>
      <c r="DD240" s="235">
        <v>0</v>
      </c>
      <c r="DE240" s="235">
        <v>0</v>
      </c>
      <c r="DF240" s="235">
        <v>0</v>
      </c>
      <c r="DG240" s="235">
        <v>0</v>
      </c>
    </row>
    <row r="241" spans="1:111" hidden="1" x14ac:dyDescent="0.25">
      <c r="A241" s="186"/>
      <c r="B241" s="87"/>
      <c r="C241" s="86"/>
      <c r="D241" s="43"/>
      <c r="E241" s="88"/>
      <c r="F241" s="44"/>
      <c r="G241" s="108" t="s">
        <v>122</v>
      </c>
      <c r="H241" s="104"/>
      <c r="I241" s="256"/>
      <c r="J241" s="253"/>
      <c r="K241" s="254"/>
      <c r="L241" s="254"/>
      <c r="M241" s="254"/>
      <c r="N241" s="254"/>
      <c r="O241" s="254"/>
      <c r="P241" s="254"/>
      <c r="Q241" s="254"/>
      <c r="R241" s="254"/>
      <c r="S241" s="254"/>
      <c r="T241" s="254"/>
      <c r="U241" s="108" t="s">
        <v>122</v>
      </c>
      <c r="V241" s="104"/>
      <c r="W241" s="256"/>
      <c r="X241" s="253"/>
      <c r="Y241" s="254"/>
      <c r="Z241" s="254"/>
      <c r="AA241" s="254"/>
      <c r="AB241" s="254"/>
      <c r="AC241" s="254"/>
      <c r="AD241" s="254"/>
      <c r="AE241" s="254"/>
      <c r="AF241" s="254"/>
      <c r="AG241" s="254"/>
      <c r="AH241" s="254"/>
      <c r="AI241" s="108" t="s">
        <v>122</v>
      </c>
      <c r="AJ241" s="104"/>
      <c r="AK241" s="256"/>
      <c r="AL241" s="253"/>
      <c r="AM241" s="254"/>
      <c r="AN241" s="254"/>
      <c r="AO241" s="254"/>
      <c r="AP241" s="254"/>
      <c r="AQ241" s="254"/>
      <c r="AR241" s="254"/>
      <c r="AS241" s="254"/>
      <c r="AT241" s="254"/>
      <c r="AU241" s="254"/>
      <c r="AV241" s="254"/>
      <c r="AW241" s="108" t="s">
        <v>122</v>
      </c>
      <c r="AX241" s="104"/>
      <c r="AY241" s="256"/>
      <c r="AZ241" s="253"/>
      <c r="BA241" s="254"/>
      <c r="BB241" s="254"/>
      <c r="BC241" s="254"/>
      <c r="BD241" s="254"/>
      <c r="BE241" s="254"/>
      <c r="BF241" s="254"/>
      <c r="BG241" s="254"/>
      <c r="BH241" s="254"/>
      <c r="BI241" s="254"/>
      <c r="BJ241" s="254"/>
      <c r="BK241" s="108" t="s">
        <v>122</v>
      </c>
      <c r="BL241" s="104"/>
      <c r="BM241" s="256"/>
      <c r="BN241" s="253"/>
      <c r="BO241" s="254"/>
      <c r="BP241" s="254"/>
      <c r="BQ241" s="254"/>
      <c r="BR241" s="254"/>
      <c r="BS241" s="254"/>
      <c r="BT241" s="254"/>
      <c r="BU241" s="254"/>
      <c r="BV241" s="254"/>
      <c r="BW241" s="254"/>
      <c r="BX241" s="254"/>
      <c r="BY241" s="235"/>
      <c r="BZ241" s="12"/>
      <c r="CA241" s="235"/>
      <c r="CB241" s="235"/>
      <c r="CC241" s="86"/>
      <c r="CD241" s="235"/>
      <c r="CE241" s="235"/>
      <c r="CF241" s="235"/>
      <c r="CG241" s="235"/>
      <c r="CH241" s="235"/>
      <c r="CI241" s="235"/>
      <c r="CJ241" s="235"/>
      <c r="CK241" s="235"/>
      <c r="CL241" s="235"/>
      <c r="CM241" s="235"/>
      <c r="CN241" s="235"/>
      <c r="CO241" s="235"/>
      <c r="CP241" s="235"/>
      <c r="CQ241" s="235"/>
      <c r="CR241" s="235"/>
      <c r="CS241" s="235"/>
      <c r="CT241" s="235"/>
      <c r="CU241" s="235"/>
      <c r="CV241" s="235"/>
      <c r="CW241" s="235"/>
      <c r="CX241" s="235"/>
      <c r="CY241" s="235"/>
      <c r="CZ241" s="235"/>
      <c r="DA241" s="235"/>
      <c r="DB241" s="235"/>
      <c r="DC241" s="235"/>
      <c r="DD241" s="235"/>
      <c r="DE241" s="235"/>
      <c r="DF241" s="235"/>
      <c r="DG241" s="235"/>
    </row>
    <row r="242" spans="1:111" hidden="1" x14ac:dyDescent="0.25">
      <c r="A242" s="186"/>
      <c r="B242" s="87"/>
      <c r="C242" s="86"/>
      <c r="D242" s="43"/>
      <c r="E242" s="88"/>
      <c r="F242" s="44"/>
      <c r="G242" s="108"/>
      <c r="H242" s="102"/>
      <c r="I242" s="191"/>
      <c r="J242" s="114"/>
      <c r="K242" s="114"/>
      <c r="L242" s="114"/>
      <c r="M242" s="114"/>
      <c r="N242" s="114"/>
      <c r="O242" s="114"/>
      <c r="P242" s="114"/>
      <c r="Q242" s="114"/>
      <c r="R242" s="114"/>
      <c r="S242" s="114"/>
      <c r="T242" s="114"/>
      <c r="U242" s="108"/>
      <c r="V242" s="102"/>
      <c r="W242" s="191"/>
      <c r="X242" s="114"/>
      <c r="Y242" s="114"/>
      <c r="Z242" s="114"/>
      <c r="AA242" s="114"/>
      <c r="AB242" s="114"/>
      <c r="AC242" s="114"/>
      <c r="AD242" s="114"/>
      <c r="AE242" s="114"/>
      <c r="AF242" s="114"/>
      <c r="AG242" s="114"/>
      <c r="AH242" s="114"/>
      <c r="AI242" s="108"/>
      <c r="AJ242" s="102"/>
      <c r="AK242" s="191"/>
      <c r="AL242" s="114"/>
      <c r="AM242" s="114"/>
      <c r="AN242" s="114"/>
      <c r="AO242" s="114"/>
      <c r="AP242" s="114"/>
      <c r="AQ242" s="114"/>
      <c r="AR242" s="114"/>
      <c r="AS242" s="114"/>
      <c r="AT242" s="114"/>
      <c r="AU242" s="114"/>
      <c r="AV242" s="114"/>
      <c r="AW242" s="108"/>
      <c r="AX242" s="102"/>
      <c r="AY242" s="191"/>
      <c r="AZ242" s="114"/>
      <c r="BA242" s="114"/>
      <c r="BB242" s="114"/>
      <c r="BC242" s="114"/>
      <c r="BD242" s="114"/>
      <c r="BE242" s="114"/>
      <c r="BF242" s="114"/>
      <c r="BG242" s="114"/>
      <c r="BH242" s="114"/>
      <c r="BI242" s="114"/>
      <c r="BJ242" s="114"/>
      <c r="BK242" s="108"/>
      <c r="BL242" s="102"/>
      <c r="BM242" s="191"/>
      <c r="BN242" s="114"/>
      <c r="BO242" s="114"/>
      <c r="BP242" s="114"/>
      <c r="BQ242" s="114"/>
      <c r="BR242" s="114"/>
      <c r="BS242" s="114"/>
      <c r="BT242" s="114"/>
      <c r="BU242" s="114"/>
      <c r="BV242" s="114"/>
      <c r="BW242" s="114"/>
      <c r="BX242" s="114"/>
      <c r="BY242" s="99"/>
      <c r="BZ242" s="12"/>
      <c r="CA242" s="119"/>
      <c r="CB242" s="153"/>
      <c r="CC242" s="114"/>
      <c r="CD242" s="99"/>
      <c r="CE242" s="99"/>
      <c r="CF242" s="99"/>
      <c r="CG242" s="99"/>
      <c r="CH242" s="99"/>
      <c r="CI242" s="99"/>
      <c r="CJ242" s="99"/>
      <c r="CK242" s="99"/>
      <c r="CL242" s="99"/>
      <c r="CM242" s="99"/>
      <c r="CN242" s="99"/>
      <c r="CO242" s="99"/>
      <c r="CP242" s="99"/>
      <c r="CQ242" s="99"/>
      <c r="CR242" s="99"/>
      <c r="CS242" s="99"/>
      <c r="CT242" s="99"/>
      <c r="CU242" s="99"/>
      <c r="CV242" s="99"/>
      <c r="CW242" s="99"/>
      <c r="CX242" s="99"/>
      <c r="CY242" s="99"/>
      <c r="CZ242" s="99"/>
      <c r="DA242" s="99"/>
      <c r="DB242" s="99"/>
      <c r="DC242" s="99"/>
      <c r="DD242" s="99"/>
      <c r="DE242" s="99"/>
      <c r="DF242" s="99"/>
      <c r="DG242" s="99"/>
    </row>
    <row r="243" spans="1:111" hidden="1" x14ac:dyDescent="0.25">
      <c r="A243" s="186" t="s">
        <v>63</v>
      </c>
      <c r="B243" s="87"/>
      <c r="C243" s="86"/>
      <c r="D243" s="43">
        <v>0</v>
      </c>
      <c r="E243" s="88"/>
      <c r="F243" s="44"/>
      <c r="G243" s="108" t="s">
        <v>121</v>
      </c>
      <c r="H243" s="102"/>
      <c r="I243" s="256">
        <f>ROUND($D$243*$H$243*$H$244,0)</f>
        <v>0</v>
      </c>
      <c r="J243" s="253">
        <v>0</v>
      </c>
      <c r="K243" s="254">
        <v>0</v>
      </c>
      <c r="L243" s="254">
        <v>0</v>
      </c>
      <c r="M243" s="254">
        <v>0</v>
      </c>
      <c r="N243" s="254">
        <v>0</v>
      </c>
      <c r="O243" s="254">
        <v>0</v>
      </c>
      <c r="P243" s="254">
        <v>0</v>
      </c>
      <c r="Q243" s="254">
        <v>0</v>
      </c>
      <c r="R243" s="254">
        <v>0</v>
      </c>
      <c r="S243" s="254">
        <v>0</v>
      </c>
      <c r="T243" s="254">
        <v>0</v>
      </c>
      <c r="U243" s="108" t="s">
        <v>121</v>
      </c>
      <c r="V243" s="102"/>
      <c r="W243" s="256">
        <f>IF(B8&gt;1,ROUND($D$243*$V$243*$V$244,0),0)</f>
        <v>0</v>
      </c>
      <c r="X243" s="253">
        <v>0</v>
      </c>
      <c r="Y243" s="254">
        <v>0</v>
      </c>
      <c r="Z243" s="254">
        <v>0</v>
      </c>
      <c r="AA243" s="254">
        <v>0</v>
      </c>
      <c r="AB243" s="254">
        <v>0</v>
      </c>
      <c r="AC243" s="254">
        <v>0</v>
      </c>
      <c r="AD243" s="254">
        <v>0</v>
      </c>
      <c r="AE243" s="254">
        <v>0</v>
      </c>
      <c r="AF243" s="254">
        <v>0</v>
      </c>
      <c r="AG243" s="254">
        <v>0</v>
      </c>
      <c r="AH243" s="254">
        <v>0</v>
      </c>
      <c r="AI243" s="108" t="s">
        <v>121</v>
      </c>
      <c r="AJ243" s="102"/>
      <c r="AK243" s="256">
        <f>IF(B8&gt;2,ROUND($D$243*$AJ$243*$AJ$244,0),0)</f>
        <v>0</v>
      </c>
      <c r="AL243" s="253">
        <v>0</v>
      </c>
      <c r="AM243" s="254">
        <v>0</v>
      </c>
      <c r="AN243" s="254">
        <v>0</v>
      </c>
      <c r="AO243" s="254">
        <v>0</v>
      </c>
      <c r="AP243" s="254">
        <v>0</v>
      </c>
      <c r="AQ243" s="254">
        <v>0</v>
      </c>
      <c r="AR243" s="254">
        <v>0</v>
      </c>
      <c r="AS243" s="254">
        <v>0</v>
      </c>
      <c r="AT243" s="254">
        <v>0</v>
      </c>
      <c r="AU243" s="254">
        <v>0</v>
      </c>
      <c r="AV243" s="254">
        <v>0</v>
      </c>
      <c r="AW243" s="108" t="s">
        <v>121</v>
      </c>
      <c r="AX243" s="102"/>
      <c r="AY243" s="256">
        <f>IF(B8&gt;3,ROUND($D$243*$AX$243*$AX$244,0),0)</f>
        <v>0</v>
      </c>
      <c r="AZ243" s="253">
        <v>0</v>
      </c>
      <c r="BA243" s="254">
        <v>0</v>
      </c>
      <c r="BB243" s="254">
        <v>0</v>
      </c>
      <c r="BC243" s="254">
        <v>0</v>
      </c>
      <c r="BD243" s="254">
        <v>0</v>
      </c>
      <c r="BE243" s="254">
        <v>0</v>
      </c>
      <c r="BF243" s="254">
        <v>0</v>
      </c>
      <c r="BG243" s="254">
        <v>0</v>
      </c>
      <c r="BH243" s="254">
        <v>0</v>
      </c>
      <c r="BI243" s="254">
        <v>0</v>
      </c>
      <c r="BJ243" s="254">
        <v>0</v>
      </c>
      <c r="BK243" s="108" t="s">
        <v>121</v>
      </c>
      <c r="BL243" s="102"/>
      <c r="BM243" s="256">
        <f>IF(B8&gt;4,ROUND($D$243*$BL$243*$BL$244,0),0)</f>
        <v>0</v>
      </c>
      <c r="BN243" s="253">
        <v>0</v>
      </c>
      <c r="BO243" s="254">
        <v>0</v>
      </c>
      <c r="BP243" s="254">
        <v>0</v>
      </c>
      <c r="BQ243" s="254">
        <v>0</v>
      </c>
      <c r="BR243" s="254">
        <v>0</v>
      </c>
      <c r="BS243" s="254">
        <v>0</v>
      </c>
      <c r="BT243" s="254">
        <v>0</v>
      </c>
      <c r="BU243" s="254">
        <v>0</v>
      </c>
      <c r="BV243" s="254">
        <v>0</v>
      </c>
      <c r="BW243" s="254">
        <v>0</v>
      </c>
      <c r="BX243" s="254">
        <v>0</v>
      </c>
      <c r="BY243" s="235">
        <f>SUM(I243,W243,AK243,AY243,BM243)</f>
        <v>0</v>
      </c>
      <c r="BZ243" s="12"/>
      <c r="CA243" s="235">
        <f>SUM(J243,X243,AL243,AZ243,BN243)</f>
        <v>0</v>
      </c>
      <c r="CB243" s="235">
        <f>SUM(K243:T244,Y243:AH244,AM243:AV244,BA243:BJ244,BO243:BX244)</f>
        <v>0</v>
      </c>
      <c r="CC243" s="86"/>
      <c r="CD243" s="235">
        <f>BY243-SUM(CE243:DG244)</f>
        <v>0</v>
      </c>
      <c r="CE243" s="235">
        <v>0</v>
      </c>
      <c r="CF243" s="235">
        <v>0</v>
      </c>
      <c r="CG243" s="235">
        <v>0</v>
      </c>
      <c r="CH243" s="235">
        <v>0</v>
      </c>
      <c r="CI243" s="235">
        <v>0</v>
      </c>
      <c r="CJ243" s="235">
        <v>0</v>
      </c>
      <c r="CK243" s="235">
        <v>0</v>
      </c>
      <c r="CL243" s="235">
        <v>0</v>
      </c>
      <c r="CM243" s="235">
        <v>0</v>
      </c>
      <c r="CN243" s="235">
        <v>0</v>
      </c>
      <c r="CO243" s="235">
        <v>0</v>
      </c>
      <c r="CP243" s="235">
        <v>0</v>
      </c>
      <c r="CQ243" s="235">
        <v>0</v>
      </c>
      <c r="CR243" s="235">
        <v>0</v>
      </c>
      <c r="CS243" s="235">
        <v>0</v>
      </c>
      <c r="CT243" s="235">
        <v>0</v>
      </c>
      <c r="CU243" s="235">
        <v>0</v>
      </c>
      <c r="CV243" s="235">
        <v>0</v>
      </c>
      <c r="CW243" s="235">
        <v>0</v>
      </c>
      <c r="CX243" s="235">
        <v>0</v>
      </c>
      <c r="CY243" s="235">
        <v>0</v>
      </c>
      <c r="CZ243" s="235">
        <v>0</v>
      </c>
      <c r="DA243" s="235">
        <v>0</v>
      </c>
      <c r="DB243" s="235">
        <v>0</v>
      </c>
      <c r="DC243" s="235">
        <v>0</v>
      </c>
      <c r="DD243" s="235">
        <v>0</v>
      </c>
      <c r="DE243" s="235">
        <v>0</v>
      </c>
      <c r="DF243" s="235">
        <v>0</v>
      </c>
      <c r="DG243" s="235">
        <v>0</v>
      </c>
    </row>
    <row r="244" spans="1:111" hidden="1" x14ac:dyDescent="0.25">
      <c r="A244" s="186"/>
      <c r="B244" s="87"/>
      <c r="C244" s="86"/>
      <c r="D244" s="43"/>
      <c r="E244" s="88"/>
      <c r="F244" s="41"/>
      <c r="G244" s="108" t="s">
        <v>122</v>
      </c>
      <c r="H244" s="106"/>
      <c r="I244" s="256"/>
      <c r="J244" s="253"/>
      <c r="K244" s="254"/>
      <c r="L244" s="254"/>
      <c r="M244" s="254"/>
      <c r="N244" s="254"/>
      <c r="O244" s="254"/>
      <c r="P244" s="254"/>
      <c r="Q244" s="254"/>
      <c r="R244" s="254"/>
      <c r="S244" s="254"/>
      <c r="T244" s="254"/>
      <c r="U244" s="108" t="s">
        <v>122</v>
      </c>
      <c r="V244" s="103"/>
      <c r="W244" s="256"/>
      <c r="X244" s="253"/>
      <c r="Y244" s="254"/>
      <c r="Z244" s="254"/>
      <c r="AA244" s="254"/>
      <c r="AB244" s="254"/>
      <c r="AC244" s="254"/>
      <c r="AD244" s="254"/>
      <c r="AE244" s="254"/>
      <c r="AF244" s="254"/>
      <c r="AG244" s="254"/>
      <c r="AH244" s="254"/>
      <c r="AI244" s="108" t="s">
        <v>122</v>
      </c>
      <c r="AJ244" s="103"/>
      <c r="AK244" s="256"/>
      <c r="AL244" s="253"/>
      <c r="AM244" s="254"/>
      <c r="AN244" s="254"/>
      <c r="AO244" s="254"/>
      <c r="AP244" s="254"/>
      <c r="AQ244" s="254"/>
      <c r="AR244" s="254"/>
      <c r="AS244" s="254"/>
      <c r="AT244" s="254"/>
      <c r="AU244" s="254"/>
      <c r="AV244" s="254"/>
      <c r="AW244" s="108" t="s">
        <v>122</v>
      </c>
      <c r="AX244" s="103"/>
      <c r="AY244" s="256"/>
      <c r="AZ244" s="253"/>
      <c r="BA244" s="254"/>
      <c r="BB244" s="254"/>
      <c r="BC244" s="254"/>
      <c r="BD244" s="254"/>
      <c r="BE244" s="254"/>
      <c r="BF244" s="254"/>
      <c r="BG244" s="254"/>
      <c r="BH244" s="254"/>
      <c r="BI244" s="254"/>
      <c r="BJ244" s="254"/>
      <c r="BK244" s="108" t="s">
        <v>122</v>
      </c>
      <c r="BL244" s="103"/>
      <c r="BM244" s="256"/>
      <c r="BN244" s="253"/>
      <c r="BO244" s="254"/>
      <c r="BP244" s="254"/>
      <c r="BQ244" s="254"/>
      <c r="BR244" s="254"/>
      <c r="BS244" s="254"/>
      <c r="BT244" s="254"/>
      <c r="BU244" s="254"/>
      <c r="BV244" s="254"/>
      <c r="BW244" s="254"/>
      <c r="BX244" s="254"/>
      <c r="BY244" s="235"/>
      <c r="BZ244" s="84"/>
      <c r="CA244" s="235"/>
      <c r="CB244" s="235"/>
      <c r="CC244" s="86"/>
      <c r="CD244" s="235"/>
      <c r="CE244" s="235"/>
      <c r="CF244" s="235"/>
      <c r="CG244" s="235"/>
      <c r="CH244" s="235"/>
      <c r="CI244" s="235"/>
      <c r="CJ244" s="235"/>
      <c r="CK244" s="235"/>
      <c r="CL244" s="235"/>
      <c r="CM244" s="235"/>
      <c r="CN244" s="235"/>
      <c r="CO244" s="235"/>
      <c r="CP244" s="235"/>
      <c r="CQ244" s="235"/>
      <c r="CR244" s="235"/>
      <c r="CS244" s="235"/>
      <c r="CT244" s="235"/>
      <c r="CU244" s="235"/>
      <c r="CV244" s="235"/>
      <c r="CW244" s="235"/>
      <c r="CX244" s="235"/>
      <c r="CY244" s="235"/>
      <c r="CZ244" s="235"/>
      <c r="DA244" s="235"/>
      <c r="DB244" s="235"/>
      <c r="DC244" s="235"/>
      <c r="DD244" s="235"/>
      <c r="DE244" s="235"/>
      <c r="DF244" s="235"/>
      <c r="DG244" s="235"/>
    </row>
    <row r="245" spans="1:111" hidden="1" x14ac:dyDescent="0.25">
      <c r="A245" s="186"/>
      <c r="B245" s="87"/>
      <c r="C245" s="86"/>
      <c r="D245" s="43"/>
      <c r="E245" s="88"/>
      <c r="F245" s="41"/>
      <c r="G245" s="108"/>
      <c r="H245" s="96"/>
      <c r="I245" s="191"/>
      <c r="J245" s="114"/>
      <c r="K245" s="114"/>
      <c r="L245" s="114"/>
      <c r="M245" s="114"/>
      <c r="N245" s="114"/>
      <c r="O245" s="114"/>
      <c r="P245" s="114"/>
      <c r="Q245" s="114"/>
      <c r="R245" s="114"/>
      <c r="S245" s="114"/>
      <c r="T245" s="114"/>
      <c r="U245" s="108"/>
      <c r="V245" s="96"/>
      <c r="W245" s="191"/>
      <c r="X245" s="114"/>
      <c r="Y245" s="114"/>
      <c r="Z245" s="114"/>
      <c r="AA245" s="114"/>
      <c r="AB245" s="114"/>
      <c r="AC245" s="114"/>
      <c r="AD245" s="114"/>
      <c r="AE245" s="114"/>
      <c r="AF245" s="114"/>
      <c r="AG245" s="114"/>
      <c r="AH245" s="114"/>
      <c r="AI245" s="108"/>
      <c r="AJ245" s="96"/>
      <c r="AK245" s="191"/>
      <c r="AL245" s="114"/>
      <c r="AM245" s="114"/>
      <c r="AN245" s="114"/>
      <c r="AO245" s="114"/>
      <c r="AP245" s="114"/>
      <c r="AQ245" s="114"/>
      <c r="AR245" s="114"/>
      <c r="AS245" s="114"/>
      <c r="AT245" s="114"/>
      <c r="AU245" s="114"/>
      <c r="AV245" s="114"/>
      <c r="AW245" s="108"/>
      <c r="AX245" s="96"/>
      <c r="AY245" s="191"/>
      <c r="AZ245" s="114"/>
      <c r="BA245" s="114"/>
      <c r="BB245" s="114"/>
      <c r="BC245" s="114"/>
      <c r="BD245" s="114"/>
      <c r="BE245" s="114"/>
      <c r="BF245" s="114"/>
      <c r="BG245" s="114"/>
      <c r="BH245" s="114"/>
      <c r="BI245" s="114"/>
      <c r="BJ245" s="114"/>
      <c r="BK245" s="108"/>
      <c r="BL245" s="96"/>
      <c r="BM245" s="191"/>
      <c r="BN245" s="114"/>
      <c r="BO245" s="114"/>
      <c r="BP245" s="114"/>
      <c r="BQ245" s="114"/>
      <c r="BR245" s="114"/>
      <c r="BS245" s="114"/>
      <c r="BT245" s="114"/>
      <c r="BU245" s="114"/>
      <c r="BV245" s="114"/>
      <c r="BW245" s="114"/>
      <c r="BX245" s="114"/>
      <c r="BY245" s="99"/>
      <c r="BZ245" s="12"/>
      <c r="CA245" s="119"/>
      <c r="CB245" s="153"/>
      <c r="CC245" s="114"/>
      <c r="CD245" s="99"/>
      <c r="CE245" s="99"/>
      <c r="CF245" s="99"/>
      <c r="CG245" s="99"/>
      <c r="CH245" s="99"/>
      <c r="CI245" s="99"/>
      <c r="CJ245" s="99"/>
      <c r="CK245" s="99"/>
      <c r="CL245" s="99"/>
      <c r="CM245" s="99"/>
      <c r="CN245" s="99"/>
      <c r="CO245" s="99"/>
      <c r="CP245" s="99"/>
      <c r="CQ245" s="99"/>
      <c r="CR245" s="99"/>
      <c r="CS245" s="99"/>
      <c r="CT245" s="99"/>
      <c r="CU245" s="99"/>
      <c r="CV245" s="99"/>
      <c r="CW245" s="99"/>
      <c r="CX245" s="99"/>
      <c r="CY245" s="99"/>
      <c r="CZ245" s="99"/>
      <c r="DA245" s="99"/>
      <c r="DB245" s="99"/>
      <c r="DC245" s="99"/>
      <c r="DD245" s="99"/>
      <c r="DE245" s="99"/>
      <c r="DF245" s="99"/>
      <c r="DG245" s="99"/>
    </row>
    <row r="246" spans="1:111" ht="15.75" hidden="1" thickBot="1" x14ac:dyDescent="0.3">
      <c r="A246" s="45" t="s">
        <v>64</v>
      </c>
      <c r="B246" s="33"/>
      <c r="C246" s="33"/>
      <c r="D246" s="33"/>
      <c r="E246" s="33"/>
      <c r="F246" s="46"/>
      <c r="G246" s="242">
        <f>SUM(I186:I244)</f>
        <v>0</v>
      </c>
      <c r="H246" s="282"/>
      <c r="I246" s="283"/>
      <c r="J246" s="195">
        <f t="shared" ref="J246:T246" si="165">SUM(J186:J244)</f>
        <v>0</v>
      </c>
      <c r="K246" s="195">
        <f t="shared" si="165"/>
        <v>0</v>
      </c>
      <c r="L246" s="195">
        <f t="shared" si="165"/>
        <v>0</v>
      </c>
      <c r="M246" s="195">
        <f t="shared" si="165"/>
        <v>0</v>
      </c>
      <c r="N246" s="195">
        <f t="shared" si="165"/>
        <v>0</v>
      </c>
      <c r="O246" s="195">
        <f t="shared" si="165"/>
        <v>0</v>
      </c>
      <c r="P246" s="195">
        <f t="shared" si="165"/>
        <v>0</v>
      </c>
      <c r="Q246" s="195">
        <f t="shared" si="165"/>
        <v>0</v>
      </c>
      <c r="R246" s="195">
        <f t="shared" si="165"/>
        <v>0</v>
      </c>
      <c r="S246" s="195">
        <f t="shared" si="165"/>
        <v>0</v>
      </c>
      <c r="T246" s="195">
        <f t="shared" si="165"/>
        <v>0</v>
      </c>
      <c r="U246" s="265">
        <f>SUM(W186:W244)</f>
        <v>0</v>
      </c>
      <c r="V246" s="266"/>
      <c r="W246" s="267"/>
      <c r="X246" s="195">
        <f t="shared" ref="X246:AH246" si="166">SUM(X186:X244)</f>
        <v>0</v>
      </c>
      <c r="Y246" s="195">
        <f t="shared" si="166"/>
        <v>0</v>
      </c>
      <c r="Z246" s="195">
        <f t="shared" si="166"/>
        <v>0</v>
      </c>
      <c r="AA246" s="195">
        <f t="shared" si="166"/>
        <v>0</v>
      </c>
      <c r="AB246" s="195">
        <f t="shared" si="166"/>
        <v>0</v>
      </c>
      <c r="AC246" s="195">
        <f t="shared" si="166"/>
        <v>0</v>
      </c>
      <c r="AD246" s="195">
        <f t="shared" si="166"/>
        <v>0</v>
      </c>
      <c r="AE246" s="195">
        <f t="shared" si="166"/>
        <v>0</v>
      </c>
      <c r="AF246" s="195">
        <f t="shared" si="166"/>
        <v>0</v>
      </c>
      <c r="AG246" s="195">
        <f t="shared" si="166"/>
        <v>0</v>
      </c>
      <c r="AH246" s="195">
        <f t="shared" si="166"/>
        <v>0</v>
      </c>
      <c r="AI246" s="265">
        <f>SUM(AK186:AK244)</f>
        <v>0</v>
      </c>
      <c r="AJ246" s="266"/>
      <c r="AK246" s="267"/>
      <c r="AL246" s="195">
        <f t="shared" ref="AL246:AV246" si="167">SUM(AL186:AL244)</f>
        <v>0</v>
      </c>
      <c r="AM246" s="195">
        <f t="shared" si="167"/>
        <v>0</v>
      </c>
      <c r="AN246" s="195">
        <f t="shared" si="167"/>
        <v>0</v>
      </c>
      <c r="AO246" s="195">
        <f t="shared" si="167"/>
        <v>0</v>
      </c>
      <c r="AP246" s="195">
        <f t="shared" si="167"/>
        <v>0</v>
      </c>
      <c r="AQ246" s="195">
        <f t="shared" si="167"/>
        <v>0</v>
      </c>
      <c r="AR246" s="195">
        <f t="shared" si="167"/>
        <v>0</v>
      </c>
      <c r="AS246" s="195">
        <f t="shared" si="167"/>
        <v>0</v>
      </c>
      <c r="AT246" s="195">
        <f t="shared" si="167"/>
        <v>0</v>
      </c>
      <c r="AU246" s="195">
        <f t="shared" si="167"/>
        <v>0</v>
      </c>
      <c r="AV246" s="195">
        <f t="shared" si="167"/>
        <v>0</v>
      </c>
      <c r="AW246" s="265">
        <f>SUM(AY186:AY244)</f>
        <v>0</v>
      </c>
      <c r="AX246" s="266"/>
      <c r="AY246" s="267"/>
      <c r="AZ246" s="195">
        <f t="shared" ref="AZ246:BJ246" si="168">SUM(AZ186:AZ244)</f>
        <v>0</v>
      </c>
      <c r="BA246" s="195">
        <f t="shared" si="168"/>
        <v>0</v>
      </c>
      <c r="BB246" s="195">
        <f t="shared" si="168"/>
        <v>0</v>
      </c>
      <c r="BC246" s="195">
        <f t="shared" si="168"/>
        <v>0</v>
      </c>
      <c r="BD246" s="195">
        <f t="shared" si="168"/>
        <v>0</v>
      </c>
      <c r="BE246" s="195">
        <f t="shared" si="168"/>
        <v>0</v>
      </c>
      <c r="BF246" s="195">
        <f t="shared" si="168"/>
        <v>0</v>
      </c>
      <c r="BG246" s="195">
        <f t="shared" si="168"/>
        <v>0</v>
      </c>
      <c r="BH246" s="195">
        <f t="shared" si="168"/>
        <v>0</v>
      </c>
      <c r="BI246" s="195">
        <f t="shared" si="168"/>
        <v>0</v>
      </c>
      <c r="BJ246" s="195">
        <f t="shared" si="168"/>
        <v>0</v>
      </c>
      <c r="BK246" s="265">
        <f>SUM(BM186:BM244)</f>
        <v>0</v>
      </c>
      <c r="BL246" s="266"/>
      <c r="BM246" s="267"/>
      <c r="BN246" s="195">
        <f t="shared" ref="BN246:BX246" si="169">SUM(BN186:BN244)</f>
        <v>0</v>
      </c>
      <c r="BO246" s="195">
        <f t="shared" si="169"/>
        <v>0</v>
      </c>
      <c r="BP246" s="195">
        <f t="shared" si="169"/>
        <v>0</v>
      </c>
      <c r="BQ246" s="195">
        <f t="shared" si="169"/>
        <v>0</v>
      </c>
      <c r="BR246" s="195">
        <f t="shared" si="169"/>
        <v>0</v>
      </c>
      <c r="BS246" s="195">
        <f t="shared" si="169"/>
        <v>0</v>
      </c>
      <c r="BT246" s="195">
        <f t="shared" si="169"/>
        <v>0</v>
      </c>
      <c r="BU246" s="195">
        <f t="shared" si="169"/>
        <v>0</v>
      </c>
      <c r="BV246" s="195">
        <f t="shared" si="169"/>
        <v>0</v>
      </c>
      <c r="BW246" s="195">
        <f t="shared" si="169"/>
        <v>0</v>
      </c>
      <c r="BX246" s="195">
        <f t="shared" si="169"/>
        <v>0</v>
      </c>
      <c r="BY246" s="179">
        <f>SUM(BY186:BY244)</f>
        <v>0</v>
      </c>
      <c r="BZ246" s="166"/>
      <c r="CA246" s="167">
        <f>SUM(CA186:CA244)</f>
        <v>0</v>
      </c>
      <c r="CB246" s="168">
        <f>SUM(CB186:CB244)</f>
        <v>0</v>
      </c>
      <c r="CC246" s="52"/>
      <c r="CD246" s="135">
        <f t="shared" ref="CD246:DG246" si="170">SUM(CD186:CD244)</f>
        <v>0</v>
      </c>
      <c r="CE246" s="135">
        <f t="shared" si="170"/>
        <v>0</v>
      </c>
      <c r="CF246" s="135">
        <f t="shared" si="170"/>
        <v>0</v>
      </c>
      <c r="CG246" s="135">
        <f t="shared" si="170"/>
        <v>0</v>
      </c>
      <c r="CH246" s="135">
        <f t="shared" si="170"/>
        <v>0</v>
      </c>
      <c r="CI246" s="135">
        <f t="shared" si="170"/>
        <v>0</v>
      </c>
      <c r="CJ246" s="135">
        <f t="shared" si="170"/>
        <v>0</v>
      </c>
      <c r="CK246" s="135">
        <f t="shared" si="170"/>
        <v>0</v>
      </c>
      <c r="CL246" s="135">
        <f t="shared" si="170"/>
        <v>0</v>
      </c>
      <c r="CM246" s="135">
        <f t="shared" si="170"/>
        <v>0</v>
      </c>
      <c r="CN246" s="135">
        <f t="shared" si="170"/>
        <v>0</v>
      </c>
      <c r="CO246" s="135">
        <f t="shared" si="170"/>
        <v>0</v>
      </c>
      <c r="CP246" s="135">
        <f t="shared" si="170"/>
        <v>0</v>
      </c>
      <c r="CQ246" s="135">
        <f t="shared" si="170"/>
        <v>0</v>
      </c>
      <c r="CR246" s="135">
        <f t="shared" si="170"/>
        <v>0</v>
      </c>
      <c r="CS246" s="135">
        <f t="shared" si="170"/>
        <v>0</v>
      </c>
      <c r="CT246" s="135">
        <f t="shared" si="170"/>
        <v>0</v>
      </c>
      <c r="CU246" s="135">
        <f t="shared" si="170"/>
        <v>0</v>
      </c>
      <c r="CV246" s="135">
        <f t="shared" si="170"/>
        <v>0</v>
      </c>
      <c r="CW246" s="135">
        <f t="shared" si="170"/>
        <v>0</v>
      </c>
      <c r="CX246" s="135">
        <f t="shared" si="170"/>
        <v>0</v>
      </c>
      <c r="CY246" s="135">
        <f t="shared" si="170"/>
        <v>0</v>
      </c>
      <c r="CZ246" s="135">
        <f t="shared" si="170"/>
        <v>0</v>
      </c>
      <c r="DA246" s="135">
        <f t="shared" si="170"/>
        <v>0</v>
      </c>
      <c r="DB246" s="135">
        <f t="shared" si="170"/>
        <v>0</v>
      </c>
      <c r="DC246" s="135">
        <f t="shared" si="170"/>
        <v>0</v>
      </c>
      <c r="DD246" s="135">
        <f t="shared" si="170"/>
        <v>0</v>
      </c>
      <c r="DE246" s="135">
        <f t="shared" si="170"/>
        <v>0</v>
      </c>
      <c r="DF246" s="135">
        <f t="shared" si="170"/>
        <v>0</v>
      </c>
      <c r="DG246" s="135">
        <f t="shared" si="170"/>
        <v>0</v>
      </c>
    </row>
    <row r="247" spans="1:111" ht="15.75" hidden="1" thickBot="1" x14ac:dyDescent="0.3">
      <c r="A247" s="12"/>
      <c r="B247" s="12"/>
      <c r="C247" s="12"/>
      <c r="D247" s="12"/>
      <c r="E247" s="12"/>
      <c r="F247" s="87"/>
      <c r="G247" s="87"/>
      <c r="H247" s="87"/>
      <c r="I247" s="88"/>
      <c r="J247" s="88"/>
      <c r="K247" s="88"/>
      <c r="L247" s="88"/>
      <c r="M247" s="88"/>
      <c r="N247" s="88"/>
      <c r="O247" s="88"/>
      <c r="P247" s="88"/>
      <c r="Q247" s="88"/>
      <c r="R247" s="88"/>
      <c r="S247" s="88"/>
      <c r="T247" s="88"/>
      <c r="U247" s="88"/>
      <c r="V247" s="13"/>
      <c r="W247" s="13"/>
      <c r="X247" s="88"/>
      <c r="Y247" s="88"/>
      <c r="Z247" s="88"/>
      <c r="AA247" s="88"/>
      <c r="AB247" s="88"/>
      <c r="AC247" s="88"/>
      <c r="AD247" s="88"/>
      <c r="AE247" s="88"/>
      <c r="AF247" s="88"/>
      <c r="AG247" s="88"/>
      <c r="AH247" s="88"/>
      <c r="AI247" s="13"/>
      <c r="AJ247" s="13"/>
      <c r="AK247" s="13"/>
      <c r="AL247" s="88"/>
      <c r="AM247" s="88"/>
      <c r="AN247" s="88"/>
      <c r="AO247" s="88"/>
      <c r="AP247" s="88"/>
      <c r="AQ247" s="88"/>
      <c r="AR247" s="88"/>
      <c r="AS247" s="88"/>
      <c r="AT247" s="88"/>
      <c r="AU247" s="88"/>
      <c r="AV247" s="88"/>
      <c r="AW247" s="13"/>
      <c r="AX247" s="13"/>
      <c r="AY247" s="13"/>
      <c r="AZ247" s="88"/>
      <c r="BA247" s="88"/>
      <c r="BB247" s="88"/>
      <c r="BC247" s="88"/>
      <c r="BD247" s="88"/>
      <c r="BE247" s="88"/>
      <c r="BF247" s="88"/>
      <c r="BG247" s="88"/>
      <c r="BH247" s="88"/>
      <c r="BI247" s="88"/>
      <c r="BJ247" s="88"/>
      <c r="BK247" s="13"/>
      <c r="BL247" s="13"/>
      <c r="BM247" s="13"/>
      <c r="BN247" s="88"/>
      <c r="BO247" s="88"/>
      <c r="BP247" s="88"/>
      <c r="BQ247" s="88"/>
      <c r="BR247" s="88"/>
      <c r="BS247" s="88"/>
      <c r="BT247" s="88"/>
      <c r="BU247" s="88"/>
      <c r="BV247" s="88"/>
      <c r="BW247" s="88"/>
      <c r="BX247" s="88"/>
      <c r="BY247" s="13"/>
      <c r="BZ247" s="87"/>
      <c r="CA247" s="88"/>
      <c r="CB247" s="88"/>
      <c r="CC247" s="88"/>
      <c r="CD247" s="136"/>
      <c r="CE247" s="136"/>
      <c r="CF247" s="136"/>
      <c r="CG247" s="136"/>
      <c r="CH247" s="88"/>
      <c r="CI247" s="136"/>
      <c r="CJ247" s="88"/>
      <c r="CK247" s="136"/>
      <c r="CL247" s="136"/>
      <c r="CM247" s="136"/>
      <c r="CN247" s="88"/>
      <c r="CO247" s="136"/>
      <c r="CP247" s="136"/>
      <c r="CQ247" s="88"/>
      <c r="CR247" s="136"/>
      <c r="CS247" s="88"/>
      <c r="CT247" s="136"/>
      <c r="CU247" s="136"/>
      <c r="CV247" s="88"/>
      <c r="CW247" s="136"/>
      <c r="CX247" s="136"/>
      <c r="CY247" s="136"/>
      <c r="CZ247" s="136"/>
      <c r="DA247" s="88"/>
      <c r="DB247" s="136"/>
      <c r="DC247" s="88"/>
      <c r="DD247" s="136"/>
      <c r="DE247" s="136"/>
      <c r="DF247" s="88"/>
      <c r="DG247" s="136"/>
    </row>
    <row r="248" spans="1:111" hidden="1" x14ac:dyDescent="0.25">
      <c r="A248" s="47" t="s">
        <v>212</v>
      </c>
      <c r="B248" s="148"/>
      <c r="C248" s="148"/>
      <c r="D248" s="148"/>
      <c r="E248" s="24" t="s">
        <v>5</v>
      </c>
      <c r="F248" s="26"/>
      <c r="G248" s="243" t="s">
        <v>22</v>
      </c>
      <c r="H248" s="244"/>
      <c r="I248" s="245"/>
      <c r="J248" s="24" t="s">
        <v>136</v>
      </c>
      <c r="K248" s="24" t="s">
        <v>137</v>
      </c>
      <c r="L248" s="24" t="s">
        <v>138</v>
      </c>
      <c r="M248" s="24" t="s">
        <v>139</v>
      </c>
      <c r="N248" s="24" t="s">
        <v>140</v>
      </c>
      <c r="O248" s="24" t="s">
        <v>141</v>
      </c>
      <c r="P248" s="24" t="s">
        <v>142</v>
      </c>
      <c r="Q248" s="24" t="s">
        <v>143</v>
      </c>
      <c r="R248" s="24" t="s">
        <v>144</v>
      </c>
      <c r="S248" s="24" t="s">
        <v>145</v>
      </c>
      <c r="T248" s="24" t="s">
        <v>146</v>
      </c>
      <c r="U248" s="243" t="s">
        <v>23</v>
      </c>
      <c r="V248" s="244"/>
      <c r="W248" s="245"/>
      <c r="X248" s="24" t="s">
        <v>136</v>
      </c>
      <c r="Y248" s="24" t="s">
        <v>137</v>
      </c>
      <c r="Z248" s="24" t="s">
        <v>138</v>
      </c>
      <c r="AA248" s="24" t="s">
        <v>139</v>
      </c>
      <c r="AB248" s="24" t="s">
        <v>140</v>
      </c>
      <c r="AC248" s="24" t="s">
        <v>141</v>
      </c>
      <c r="AD248" s="24" t="s">
        <v>142</v>
      </c>
      <c r="AE248" s="24" t="s">
        <v>143</v>
      </c>
      <c r="AF248" s="24" t="s">
        <v>144</v>
      </c>
      <c r="AG248" s="24" t="s">
        <v>145</v>
      </c>
      <c r="AH248" s="24" t="s">
        <v>146</v>
      </c>
      <c r="AI248" s="243" t="s">
        <v>24</v>
      </c>
      <c r="AJ248" s="244"/>
      <c r="AK248" s="245"/>
      <c r="AL248" s="24" t="s">
        <v>136</v>
      </c>
      <c r="AM248" s="24" t="s">
        <v>137</v>
      </c>
      <c r="AN248" s="24" t="s">
        <v>138</v>
      </c>
      <c r="AO248" s="24" t="s">
        <v>139</v>
      </c>
      <c r="AP248" s="24" t="s">
        <v>140</v>
      </c>
      <c r="AQ248" s="24" t="s">
        <v>141</v>
      </c>
      <c r="AR248" s="24" t="s">
        <v>142</v>
      </c>
      <c r="AS248" s="24" t="s">
        <v>143</v>
      </c>
      <c r="AT248" s="24" t="s">
        <v>144</v>
      </c>
      <c r="AU248" s="24" t="s">
        <v>145</v>
      </c>
      <c r="AV248" s="24" t="s">
        <v>146</v>
      </c>
      <c r="AW248" s="243" t="s">
        <v>25</v>
      </c>
      <c r="AX248" s="244"/>
      <c r="AY248" s="245"/>
      <c r="AZ248" s="24" t="s">
        <v>136</v>
      </c>
      <c r="BA248" s="24" t="s">
        <v>137</v>
      </c>
      <c r="BB248" s="24" t="s">
        <v>138</v>
      </c>
      <c r="BC248" s="24" t="s">
        <v>139</v>
      </c>
      <c r="BD248" s="24" t="s">
        <v>140</v>
      </c>
      <c r="BE248" s="24" t="s">
        <v>141</v>
      </c>
      <c r="BF248" s="24" t="s">
        <v>142</v>
      </c>
      <c r="BG248" s="24" t="s">
        <v>143</v>
      </c>
      <c r="BH248" s="24" t="s">
        <v>144</v>
      </c>
      <c r="BI248" s="24" t="s">
        <v>145</v>
      </c>
      <c r="BJ248" s="24" t="s">
        <v>146</v>
      </c>
      <c r="BK248" s="243" t="s">
        <v>26</v>
      </c>
      <c r="BL248" s="244"/>
      <c r="BM248" s="245"/>
      <c r="BN248" s="24" t="s">
        <v>136</v>
      </c>
      <c r="BO248" s="24" t="s">
        <v>137</v>
      </c>
      <c r="BP248" s="24" t="s">
        <v>138</v>
      </c>
      <c r="BQ248" s="24" t="s">
        <v>139</v>
      </c>
      <c r="BR248" s="24" t="s">
        <v>140</v>
      </c>
      <c r="BS248" s="24" t="s">
        <v>141</v>
      </c>
      <c r="BT248" s="24" t="s">
        <v>142</v>
      </c>
      <c r="BU248" s="24" t="s">
        <v>143</v>
      </c>
      <c r="BV248" s="24" t="s">
        <v>144</v>
      </c>
      <c r="BW248" s="24" t="s">
        <v>145</v>
      </c>
      <c r="BX248" s="24" t="s">
        <v>146</v>
      </c>
      <c r="BY248" s="98" t="s">
        <v>0</v>
      </c>
      <c r="BZ248" s="12"/>
      <c r="CA248" s="98" t="s">
        <v>136</v>
      </c>
      <c r="CB248" s="98" t="s">
        <v>147</v>
      </c>
      <c r="CC248" s="28"/>
      <c r="CD248" s="134" t="s">
        <v>186</v>
      </c>
      <c r="CE248" s="134" t="s">
        <v>186</v>
      </c>
      <c r="CF248" s="134" t="s">
        <v>186</v>
      </c>
      <c r="CG248" s="134" t="s">
        <v>186</v>
      </c>
      <c r="CH248" s="134" t="s">
        <v>186</v>
      </c>
      <c r="CI248" s="134" t="s">
        <v>186</v>
      </c>
      <c r="CJ248" s="134" t="s">
        <v>186</v>
      </c>
      <c r="CK248" s="134" t="s">
        <v>186</v>
      </c>
      <c r="CL248" s="134" t="s">
        <v>186</v>
      </c>
      <c r="CM248" s="134" t="s">
        <v>186</v>
      </c>
      <c r="CN248" s="134" t="s">
        <v>186</v>
      </c>
      <c r="CO248" s="134" t="s">
        <v>186</v>
      </c>
      <c r="CP248" s="134" t="s">
        <v>186</v>
      </c>
      <c r="CQ248" s="134" t="s">
        <v>186</v>
      </c>
      <c r="CR248" s="134" t="s">
        <v>186</v>
      </c>
      <c r="CS248" s="134" t="s">
        <v>186</v>
      </c>
      <c r="CT248" s="134" t="s">
        <v>186</v>
      </c>
      <c r="CU248" s="134" t="s">
        <v>186</v>
      </c>
      <c r="CV248" s="134" t="s">
        <v>186</v>
      </c>
      <c r="CW248" s="134" t="s">
        <v>186</v>
      </c>
      <c r="CX248" s="134" t="s">
        <v>186</v>
      </c>
      <c r="CY248" s="134" t="s">
        <v>186</v>
      </c>
      <c r="CZ248" s="134" t="s">
        <v>186</v>
      </c>
      <c r="DA248" s="134" t="s">
        <v>186</v>
      </c>
      <c r="DB248" s="134" t="s">
        <v>186</v>
      </c>
      <c r="DC248" s="134" t="s">
        <v>186</v>
      </c>
      <c r="DD248" s="134" t="s">
        <v>186</v>
      </c>
      <c r="DE248" s="134" t="s">
        <v>186</v>
      </c>
      <c r="DF248" s="134" t="s">
        <v>186</v>
      </c>
      <c r="DG248" s="134" t="s">
        <v>186</v>
      </c>
    </row>
    <row r="249" spans="1:111" hidden="1" x14ac:dyDescent="0.25">
      <c r="A249" s="196"/>
      <c r="B249" s="87"/>
      <c r="C249" s="87"/>
      <c r="D249" s="87"/>
      <c r="E249" s="28"/>
      <c r="F249" s="29"/>
      <c r="G249" s="260"/>
      <c r="H249" s="247"/>
      <c r="I249" s="248"/>
      <c r="J249" s="52"/>
      <c r="K249" s="52"/>
      <c r="L249" s="52"/>
      <c r="M249" s="52"/>
      <c r="N249" s="52"/>
      <c r="O249" s="52"/>
      <c r="P249" s="52"/>
      <c r="Q249" s="52"/>
      <c r="R249" s="52"/>
      <c r="S249" s="52"/>
      <c r="T249" s="52"/>
      <c r="U249" s="260"/>
      <c r="V249" s="247"/>
      <c r="W249" s="248"/>
      <c r="X249" s="52"/>
      <c r="Y249" s="52"/>
      <c r="Z249" s="52"/>
      <c r="AA249" s="52"/>
      <c r="AB249" s="52"/>
      <c r="AC249" s="52"/>
      <c r="AD249" s="52"/>
      <c r="AE249" s="52"/>
      <c r="AF249" s="52"/>
      <c r="AG249" s="52"/>
      <c r="AH249" s="52"/>
      <c r="AI249" s="260"/>
      <c r="AJ249" s="247"/>
      <c r="AK249" s="248"/>
      <c r="AL249" s="52"/>
      <c r="AM249" s="52"/>
      <c r="AN249" s="52"/>
      <c r="AO249" s="52"/>
      <c r="AP249" s="52"/>
      <c r="AQ249" s="52"/>
      <c r="AR249" s="52"/>
      <c r="AS249" s="52"/>
      <c r="AT249" s="52"/>
      <c r="AU249" s="52"/>
      <c r="AV249" s="52"/>
      <c r="AW249" s="260"/>
      <c r="AX249" s="247"/>
      <c r="AY249" s="248"/>
      <c r="AZ249" s="52"/>
      <c r="BA249" s="52"/>
      <c r="BB249" s="52"/>
      <c r="BC249" s="52"/>
      <c r="BD249" s="52"/>
      <c r="BE249" s="52"/>
      <c r="BF249" s="52"/>
      <c r="BG249" s="52"/>
      <c r="BH249" s="52"/>
      <c r="BI249" s="52"/>
      <c r="BJ249" s="52"/>
      <c r="BK249" s="260"/>
      <c r="BL249" s="247"/>
      <c r="BM249" s="248"/>
      <c r="BN249" s="52"/>
      <c r="BO249" s="52"/>
      <c r="BP249" s="52"/>
      <c r="BQ249" s="52"/>
      <c r="BR249" s="52"/>
      <c r="BS249" s="52"/>
      <c r="BT249" s="52"/>
      <c r="BU249" s="52"/>
      <c r="BV249" s="52"/>
      <c r="BW249" s="52"/>
      <c r="BX249" s="52"/>
      <c r="BY249" s="149"/>
      <c r="BZ249" s="12"/>
      <c r="CA249" s="152"/>
      <c r="CB249" s="152"/>
      <c r="CC249" s="52"/>
      <c r="CD249" s="99"/>
      <c r="CE249" s="99"/>
      <c r="CF249" s="99"/>
      <c r="CG249" s="99"/>
      <c r="CH249" s="99"/>
      <c r="CI249" s="99"/>
      <c r="CJ249" s="99"/>
      <c r="CK249" s="99"/>
      <c r="CL249" s="99"/>
      <c r="CM249" s="99"/>
      <c r="CN249" s="99"/>
      <c r="CO249" s="99"/>
      <c r="CP249" s="99"/>
      <c r="CQ249" s="99"/>
      <c r="CR249" s="99"/>
      <c r="CS249" s="99"/>
      <c r="CT249" s="99"/>
      <c r="CU249" s="99"/>
      <c r="CV249" s="99"/>
      <c r="CW249" s="99"/>
      <c r="CX249" s="99"/>
      <c r="CY249" s="99"/>
      <c r="CZ249" s="99"/>
      <c r="DA249" s="99"/>
      <c r="DB249" s="99"/>
      <c r="DC249" s="99"/>
      <c r="DD249" s="99"/>
      <c r="DE249" s="99"/>
      <c r="DF249" s="99"/>
      <c r="DG249" s="99"/>
    </row>
    <row r="250" spans="1:111" hidden="1" x14ac:dyDescent="0.25">
      <c r="A250" s="186" t="s">
        <v>217</v>
      </c>
      <c r="B250" s="87"/>
      <c r="C250" s="87"/>
      <c r="D250" s="87"/>
      <c r="E250" s="30">
        <v>0.41020000000000001</v>
      </c>
      <c r="F250" s="41"/>
      <c r="G250" s="253">
        <f>ROUND((SUM(I13,I16,I19,I22,I25,I28,I31,I34,I37,I40,I43,I46,I49,I52,I55,I58,I61,I64,I67,I70,I73,I76,I79,I82,I85,I88,I91,I94,I97,I100,I122,I125,I128,I131,I134,I137,I140,I143,I146,I149)*E250),0)</f>
        <v>0</v>
      </c>
      <c r="H250" s="247"/>
      <c r="I250" s="248"/>
      <c r="J250" s="86">
        <v>0</v>
      </c>
      <c r="K250" s="86">
        <v>0</v>
      </c>
      <c r="L250" s="86">
        <v>0</v>
      </c>
      <c r="M250" s="86">
        <v>0</v>
      </c>
      <c r="N250" s="86">
        <v>0</v>
      </c>
      <c r="O250" s="86">
        <v>0</v>
      </c>
      <c r="P250" s="86">
        <v>0</v>
      </c>
      <c r="Q250" s="86">
        <v>0</v>
      </c>
      <c r="R250" s="86">
        <v>0</v>
      </c>
      <c r="S250" s="86">
        <v>0</v>
      </c>
      <c r="T250" s="86">
        <v>0</v>
      </c>
      <c r="U250" s="253">
        <f>ROUND((SUM(W13,W16,W19,W22,W25,W28,W31,W34,W37,W40,W43,W46,W49,W52,W55,W58,W61,W64,W67,W70,W73,W76,W79,W82,W85,W88,W91,W94,W97,W100,W122,W125,W128,W131,W134,W137,W140,W143,W146,W149)*E250),0)</f>
        <v>0</v>
      </c>
      <c r="V250" s="247"/>
      <c r="W250" s="248"/>
      <c r="X250" s="86">
        <v>0</v>
      </c>
      <c r="Y250" s="86">
        <v>0</v>
      </c>
      <c r="Z250" s="86">
        <v>0</v>
      </c>
      <c r="AA250" s="86">
        <v>0</v>
      </c>
      <c r="AB250" s="86">
        <v>0</v>
      </c>
      <c r="AC250" s="86">
        <v>0</v>
      </c>
      <c r="AD250" s="86">
        <v>0</v>
      </c>
      <c r="AE250" s="86">
        <v>0</v>
      </c>
      <c r="AF250" s="86">
        <v>0</v>
      </c>
      <c r="AG250" s="86">
        <v>0</v>
      </c>
      <c r="AH250" s="86">
        <v>0</v>
      </c>
      <c r="AI250" s="253">
        <f>ROUND((SUM(AK13,AK16,AK19,AK22,AK25,AK28,AK31,AK34,AK37,AK40,AK43,AK46,AK49,AK52,AK55,AK58,AK61,AK64,AK67,AK70,AK73,AK76,AK79,AK82,AK85,AK88,AK91,AK94,AK97,AK100,AK122,AK125,AK128,AK131,AK134,AK137,AK140,AK143,AK146,AK149)*E250),0)</f>
        <v>0</v>
      </c>
      <c r="AJ250" s="247"/>
      <c r="AK250" s="248"/>
      <c r="AL250" s="86">
        <v>0</v>
      </c>
      <c r="AM250" s="86">
        <v>0</v>
      </c>
      <c r="AN250" s="86">
        <v>0</v>
      </c>
      <c r="AO250" s="86">
        <v>0</v>
      </c>
      <c r="AP250" s="86">
        <v>0</v>
      </c>
      <c r="AQ250" s="86">
        <v>0</v>
      </c>
      <c r="AR250" s="86">
        <v>0</v>
      </c>
      <c r="AS250" s="86">
        <v>0</v>
      </c>
      <c r="AT250" s="86">
        <v>0</v>
      </c>
      <c r="AU250" s="86">
        <v>0</v>
      </c>
      <c r="AV250" s="86">
        <v>0</v>
      </c>
      <c r="AW250" s="253">
        <f>ROUND((SUM(AY13,AY16,AY19,AY22,AY25,AY28,AY31,AY34,AY37,AY40,AY43,AY46,AY49,AY52,AY55,AY58,AY61,AY64,AY67,AY70,AY73,AY76,AY79,AY82,AY85,AY88,AY91,AY94,AY97,AY100,AY122,AY125,AY128,AY131,AY134,AY137,AY140,AY143,AY146,AY149)*E250),0)</f>
        <v>0</v>
      </c>
      <c r="AX250" s="247"/>
      <c r="AY250" s="248"/>
      <c r="AZ250" s="86">
        <v>0</v>
      </c>
      <c r="BA250" s="86">
        <v>0</v>
      </c>
      <c r="BB250" s="86">
        <v>0</v>
      </c>
      <c r="BC250" s="86">
        <v>0</v>
      </c>
      <c r="BD250" s="86">
        <v>0</v>
      </c>
      <c r="BE250" s="86">
        <v>0</v>
      </c>
      <c r="BF250" s="86">
        <v>0</v>
      </c>
      <c r="BG250" s="86">
        <v>0</v>
      </c>
      <c r="BH250" s="86">
        <v>0</v>
      </c>
      <c r="BI250" s="86">
        <v>0</v>
      </c>
      <c r="BJ250" s="86">
        <v>0</v>
      </c>
      <c r="BK250" s="253">
        <f>ROUND((SUM(BM13,BM16,BM19,BM22,BM25,BM28,BM31,BM34,BM37,BM40,BM43,BM46,BM49,BM52,BM55,BM58,BM61,BM64,BM67,BM70,BM73,BM76,BM79,BM82,BM85,BM88,BM91,BM94,BM97,BM100,BM122,BM125,BM128,BM131,BM134,BM137,BM140,BM143,BM146,BM149)*E250),0)</f>
        <v>0</v>
      </c>
      <c r="BL250" s="247"/>
      <c r="BM250" s="248"/>
      <c r="BN250" s="86">
        <v>0</v>
      </c>
      <c r="BO250" s="86">
        <v>0</v>
      </c>
      <c r="BP250" s="86">
        <v>0</v>
      </c>
      <c r="BQ250" s="86">
        <v>0</v>
      </c>
      <c r="BR250" s="86">
        <v>0</v>
      </c>
      <c r="BS250" s="86">
        <v>0</v>
      </c>
      <c r="BT250" s="86">
        <v>0</v>
      </c>
      <c r="BU250" s="86">
        <v>0</v>
      </c>
      <c r="BV250" s="86">
        <v>0</v>
      </c>
      <c r="BW250" s="86">
        <v>0</v>
      </c>
      <c r="BX250" s="86">
        <v>0</v>
      </c>
      <c r="BY250" s="99">
        <f>SUM(G250,U250,AI250,AW250,BK250)</f>
        <v>0</v>
      </c>
      <c r="BZ250" s="12"/>
      <c r="CA250" s="99">
        <f>SUM(J250,X250,AL250,AZ250,BN250)</f>
        <v>0</v>
      </c>
      <c r="CB250" s="99">
        <f>SUM(K250:T250,Y250:AH250,AM250:AV250,BA250:BJ250,BO250:BX250)</f>
        <v>0</v>
      </c>
      <c r="CC250" s="86"/>
      <c r="CD250" s="99">
        <f>BY250-SUM(CE250:DG250)</f>
        <v>0</v>
      </c>
      <c r="CE250" s="99">
        <v>0</v>
      </c>
      <c r="CF250" s="99">
        <v>0</v>
      </c>
      <c r="CG250" s="99">
        <v>0</v>
      </c>
      <c r="CH250" s="99">
        <v>0</v>
      </c>
      <c r="CI250" s="99">
        <v>0</v>
      </c>
      <c r="CJ250" s="99">
        <v>0</v>
      </c>
      <c r="CK250" s="99">
        <v>0</v>
      </c>
      <c r="CL250" s="99">
        <v>0</v>
      </c>
      <c r="CM250" s="99">
        <v>0</v>
      </c>
      <c r="CN250" s="99">
        <v>0</v>
      </c>
      <c r="CO250" s="99">
        <v>0</v>
      </c>
      <c r="CP250" s="99">
        <v>0</v>
      </c>
      <c r="CQ250" s="99">
        <v>0</v>
      </c>
      <c r="CR250" s="99">
        <v>0</v>
      </c>
      <c r="CS250" s="99">
        <v>0</v>
      </c>
      <c r="CT250" s="99">
        <v>0</v>
      </c>
      <c r="CU250" s="99">
        <v>0</v>
      </c>
      <c r="CV250" s="99">
        <v>0</v>
      </c>
      <c r="CW250" s="99">
        <v>0</v>
      </c>
      <c r="CX250" s="99">
        <v>0</v>
      </c>
      <c r="CY250" s="99">
        <v>0</v>
      </c>
      <c r="CZ250" s="99">
        <v>0</v>
      </c>
      <c r="DA250" s="99">
        <v>0</v>
      </c>
      <c r="DB250" s="99">
        <v>0</v>
      </c>
      <c r="DC250" s="99">
        <v>0</v>
      </c>
      <c r="DD250" s="99">
        <v>0</v>
      </c>
      <c r="DE250" s="99">
        <v>0</v>
      </c>
      <c r="DF250" s="99">
        <v>0</v>
      </c>
      <c r="DG250" s="99">
        <v>0</v>
      </c>
    </row>
    <row r="251" spans="1:111" hidden="1" x14ac:dyDescent="0.25">
      <c r="A251" s="107"/>
      <c r="B251" s="87"/>
      <c r="C251" s="87"/>
      <c r="D251" s="86"/>
      <c r="E251" s="30"/>
      <c r="F251" s="41"/>
      <c r="G251" s="259"/>
      <c r="H251" s="247"/>
      <c r="I251" s="248"/>
      <c r="J251" s="52"/>
      <c r="K251" s="52"/>
      <c r="L251" s="52"/>
      <c r="M251" s="52"/>
      <c r="N251" s="52"/>
      <c r="O251" s="52"/>
      <c r="P251" s="52"/>
      <c r="Q251" s="52"/>
      <c r="R251" s="52"/>
      <c r="S251" s="52"/>
      <c r="T251" s="52"/>
      <c r="U251" s="253"/>
      <c r="V251" s="247"/>
      <c r="W251" s="248"/>
      <c r="X251" s="52"/>
      <c r="Y251" s="52"/>
      <c r="Z251" s="52"/>
      <c r="AA251" s="52"/>
      <c r="AB251" s="52"/>
      <c r="AC251" s="52"/>
      <c r="AD251" s="52"/>
      <c r="AE251" s="52"/>
      <c r="AF251" s="52"/>
      <c r="AG251" s="52"/>
      <c r="AH251" s="52"/>
      <c r="AI251" s="253"/>
      <c r="AJ251" s="247"/>
      <c r="AK251" s="248"/>
      <c r="AL251" s="52"/>
      <c r="AM251" s="52"/>
      <c r="AN251" s="52"/>
      <c r="AO251" s="52"/>
      <c r="AP251" s="52"/>
      <c r="AQ251" s="52"/>
      <c r="AR251" s="52"/>
      <c r="AS251" s="52"/>
      <c r="AT251" s="52"/>
      <c r="AU251" s="52"/>
      <c r="AV251" s="52"/>
      <c r="AW251" s="253"/>
      <c r="AX251" s="247"/>
      <c r="AY251" s="248"/>
      <c r="AZ251" s="52"/>
      <c r="BA251" s="52"/>
      <c r="BB251" s="52"/>
      <c r="BC251" s="52"/>
      <c r="BD251" s="52"/>
      <c r="BE251" s="52"/>
      <c r="BF251" s="52"/>
      <c r="BG251" s="52"/>
      <c r="BH251" s="52"/>
      <c r="BI251" s="52"/>
      <c r="BJ251" s="52"/>
      <c r="BK251" s="253"/>
      <c r="BL251" s="247"/>
      <c r="BM251" s="248"/>
      <c r="BN251" s="52"/>
      <c r="BO251" s="52"/>
      <c r="BP251" s="52"/>
      <c r="BQ251" s="52"/>
      <c r="BR251" s="52"/>
      <c r="BS251" s="52"/>
      <c r="BT251" s="52"/>
      <c r="BU251" s="52"/>
      <c r="BV251" s="52"/>
      <c r="BW251" s="52"/>
      <c r="BX251" s="52"/>
      <c r="BY251" s="99"/>
      <c r="BZ251" s="12"/>
      <c r="CA251" s="152"/>
      <c r="CB251" s="99"/>
      <c r="CC251" s="52"/>
      <c r="CD251" s="99"/>
      <c r="CE251" s="99"/>
      <c r="CF251" s="99"/>
      <c r="CG251" s="99"/>
      <c r="CH251" s="99"/>
      <c r="CI251" s="99"/>
      <c r="CJ251" s="99"/>
      <c r="CK251" s="99"/>
      <c r="CL251" s="99"/>
      <c r="CM251" s="99"/>
      <c r="CN251" s="99"/>
      <c r="CO251" s="99"/>
      <c r="CP251" s="99"/>
      <c r="CQ251" s="99"/>
      <c r="CR251" s="99"/>
      <c r="CS251" s="99"/>
      <c r="CT251" s="99"/>
      <c r="CU251" s="99"/>
      <c r="CV251" s="99"/>
      <c r="CW251" s="99"/>
      <c r="CX251" s="99"/>
      <c r="CY251" s="99"/>
      <c r="CZ251" s="99"/>
      <c r="DA251" s="99"/>
      <c r="DB251" s="99"/>
      <c r="DC251" s="99"/>
      <c r="DD251" s="99"/>
      <c r="DE251" s="99"/>
      <c r="DF251" s="99"/>
      <c r="DG251" s="99"/>
    </row>
    <row r="252" spans="1:111" hidden="1" x14ac:dyDescent="0.25">
      <c r="A252" s="107" t="s">
        <v>36</v>
      </c>
      <c r="B252" s="87"/>
      <c r="C252" s="87"/>
      <c r="D252" s="86"/>
      <c r="E252" s="30">
        <v>0.25669999999999998</v>
      </c>
      <c r="F252" s="41"/>
      <c r="G252" s="253">
        <f>ROUND((SUM(I14,I17,I20,I23,I26,I29,I32,I35,I38,I41,I44,I47,I50,I53,I56,I59,I62,I65,I68,I71,I74,I77,I80,I83,I86,I89,I92,I95,I98,I101,I123,I126,I129,I132,I135,I138,I141,I144,I147,I150)*E252),0)</f>
        <v>0</v>
      </c>
      <c r="H252" s="247"/>
      <c r="I252" s="248"/>
      <c r="J252" s="86">
        <v>0</v>
      </c>
      <c r="K252" s="86">
        <v>0</v>
      </c>
      <c r="L252" s="86">
        <v>0</v>
      </c>
      <c r="M252" s="86">
        <v>0</v>
      </c>
      <c r="N252" s="86">
        <v>0</v>
      </c>
      <c r="O252" s="86">
        <v>0</v>
      </c>
      <c r="P252" s="86">
        <v>0</v>
      </c>
      <c r="Q252" s="86">
        <v>0</v>
      </c>
      <c r="R252" s="86">
        <v>0</v>
      </c>
      <c r="S252" s="86">
        <v>0</v>
      </c>
      <c r="T252" s="86">
        <v>0</v>
      </c>
      <c r="U252" s="253">
        <f>ROUND((SUM(W14,W17,W20,W23,W26,W29,W32,W35,W38,W41,W44,W47,W50,W53,W56,W59,W62,W65,W68,W71,W74,W77,W80,W83,W86,W89,W92,W95,W98,W101,W123,W126,W129,W132,W135,W138,W141,W144,W147,W150)*E252),0)</f>
        <v>0</v>
      </c>
      <c r="V252" s="247"/>
      <c r="W252" s="248"/>
      <c r="X252" s="86">
        <v>0</v>
      </c>
      <c r="Y252" s="86">
        <v>0</v>
      </c>
      <c r="Z252" s="86">
        <v>0</v>
      </c>
      <c r="AA252" s="86">
        <v>0</v>
      </c>
      <c r="AB252" s="86">
        <v>0</v>
      </c>
      <c r="AC252" s="86">
        <v>0</v>
      </c>
      <c r="AD252" s="86">
        <v>0</v>
      </c>
      <c r="AE252" s="86">
        <v>0</v>
      </c>
      <c r="AF252" s="86">
        <v>0</v>
      </c>
      <c r="AG252" s="86">
        <v>0</v>
      </c>
      <c r="AH252" s="86">
        <v>0</v>
      </c>
      <c r="AI252" s="253">
        <f>ROUND((SUM(AK14,AK17,AK20,AK23,AK26,AK29,AK32,AK35,AK38,AK41,AK44,AK47,AK50,AK53,AK56,AK59,AK62,AK65,AK68,AK71,AK74,AK77,AK80,AK83,AK86,AK89,AK92,AK95,AK98,AK101,AK123,AK126,AK129,AK132,AK135,AK138,AK141,AK144,AK147,AK150)*E252),0)</f>
        <v>0</v>
      </c>
      <c r="AJ252" s="247"/>
      <c r="AK252" s="248"/>
      <c r="AL252" s="86">
        <v>0</v>
      </c>
      <c r="AM252" s="86">
        <v>0</v>
      </c>
      <c r="AN252" s="86">
        <v>0</v>
      </c>
      <c r="AO252" s="86">
        <v>0</v>
      </c>
      <c r="AP252" s="86">
        <v>0</v>
      </c>
      <c r="AQ252" s="86">
        <v>0</v>
      </c>
      <c r="AR252" s="86">
        <v>0</v>
      </c>
      <c r="AS252" s="86">
        <v>0</v>
      </c>
      <c r="AT252" s="86">
        <v>0</v>
      </c>
      <c r="AU252" s="86">
        <v>0</v>
      </c>
      <c r="AV252" s="86">
        <v>0</v>
      </c>
      <c r="AW252" s="253">
        <f>ROUND((SUM(AY14,AY17,AY20,AY23,AY26,AY29,AY32,AY35,AY38,AY41,AY44,AY47,AY50,AY53,AY56,AY59,AY62,AY65,AY68,AY71,AY74,AY77,AY80,AY83,AY86,AY89,AY92,AY95,AY98,AY101,AY123,AY126,AY129,AY132,AY135,AY138,AY141,AY144,AY147,AY150)*E252),0)</f>
        <v>0</v>
      </c>
      <c r="AX252" s="247"/>
      <c r="AY252" s="248"/>
      <c r="AZ252" s="86">
        <v>0</v>
      </c>
      <c r="BA252" s="86">
        <v>0</v>
      </c>
      <c r="BB252" s="86">
        <v>0</v>
      </c>
      <c r="BC252" s="86">
        <v>0</v>
      </c>
      <c r="BD252" s="86">
        <v>0</v>
      </c>
      <c r="BE252" s="86">
        <v>0</v>
      </c>
      <c r="BF252" s="86">
        <v>0</v>
      </c>
      <c r="BG252" s="86">
        <v>0</v>
      </c>
      <c r="BH252" s="86">
        <v>0</v>
      </c>
      <c r="BI252" s="86">
        <v>0</v>
      </c>
      <c r="BJ252" s="86">
        <v>0</v>
      </c>
      <c r="BK252" s="253">
        <f>ROUND((SUM(BM14,BM17,BM20,BM23,BM26,BM29,BM32,BM35,BM38,BM41,BM44,BM47,BM50,BM53,BM56,BM59,BM62,BM65,BM68,BM71,BM74,BM77,BM80,BM83,BM86,BM89,BM92,BM95,BM98,BM101,BM123,BM126,BM129,BM132,BM135,BM138,BM141,BM144,BM147,BM150)*E252),0)</f>
        <v>0</v>
      </c>
      <c r="BL252" s="247"/>
      <c r="BM252" s="248"/>
      <c r="BN252" s="86">
        <v>0</v>
      </c>
      <c r="BO252" s="86">
        <v>0</v>
      </c>
      <c r="BP252" s="86">
        <v>0</v>
      </c>
      <c r="BQ252" s="86">
        <v>0</v>
      </c>
      <c r="BR252" s="86">
        <v>0</v>
      </c>
      <c r="BS252" s="86">
        <v>0</v>
      </c>
      <c r="BT252" s="86">
        <v>0</v>
      </c>
      <c r="BU252" s="86">
        <v>0</v>
      </c>
      <c r="BV252" s="86">
        <v>0</v>
      </c>
      <c r="BW252" s="86">
        <v>0</v>
      </c>
      <c r="BX252" s="86">
        <v>0</v>
      </c>
      <c r="BY252" s="99">
        <f>SUM(G252,U252,AI252,AW252,BK252)</f>
        <v>0</v>
      </c>
      <c r="BZ252" s="12"/>
      <c r="CA252" s="99">
        <f>SUM(J252,X252,AL252,AZ252,BN252)</f>
        <v>0</v>
      </c>
      <c r="CB252" s="99">
        <f t="shared" ref="CB252:CB258" si="171">SUM(K252:T252,Y252:AH252,AM252:AV252,BA252:BJ252,BO252:BX252)</f>
        <v>0</v>
      </c>
      <c r="CC252" s="86"/>
      <c r="CD252" s="99">
        <f>BY252-SUM(CE252:DG252)</f>
        <v>0</v>
      </c>
      <c r="CE252" s="99">
        <v>0</v>
      </c>
      <c r="CF252" s="99">
        <v>0</v>
      </c>
      <c r="CG252" s="99">
        <v>0</v>
      </c>
      <c r="CH252" s="99">
        <v>0</v>
      </c>
      <c r="CI252" s="99">
        <v>0</v>
      </c>
      <c r="CJ252" s="99">
        <v>0</v>
      </c>
      <c r="CK252" s="99">
        <v>0</v>
      </c>
      <c r="CL252" s="99">
        <v>0</v>
      </c>
      <c r="CM252" s="99">
        <v>0</v>
      </c>
      <c r="CN252" s="99">
        <v>0</v>
      </c>
      <c r="CO252" s="99">
        <v>0</v>
      </c>
      <c r="CP252" s="99">
        <v>0</v>
      </c>
      <c r="CQ252" s="99">
        <v>0</v>
      </c>
      <c r="CR252" s="99">
        <v>0</v>
      </c>
      <c r="CS252" s="99">
        <v>0</v>
      </c>
      <c r="CT252" s="99">
        <v>0</v>
      </c>
      <c r="CU252" s="99">
        <v>0</v>
      </c>
      <c r="CV252" s="99">
        <v>0</v>
      </c>
      <c r="CW252" s="99">
        <v>0</v>
      </c>
      <c r="CX252" s="99">
        <v>0</v>
      </c>
      <c r="CY252" s="99">
        <v>0</v>
      </c>
      <c r="CZ252" s="99">
        <v>0</v>
      </c>
      <c r="DA252" s="99">
        <v>0</v>
      </c>
      <c r="DB252" s="99">
        <v>0</v>
      </c>
      <c r="DC252" s="99">
        <v>0</v>
      </c>
      <c r="DD252" s="99">
        <v>0</v>
      </c>
      <c r="DE252" s="99">
        <v>0</v>
      </c>
      <c r="DF252" s="99">
        <v>0</v>
      </c>
      <c r="DG252" s="99">
        <v>0</v>
      </c>
    </row>
    <row r="253" spans="1:111" ht="15.75" hidden="1" thickBot="1" x14ac:dyDescent="0.3">
      <c r="A253" s="107"/>
      <c r="B253" s="87"/>
      <c r="C253" s="87"/>
      <c r="D253" s="86"/>
      <c r="E253" s="30"/>
      <c r="F253" s="41"/>
      <c r="G253" s="259"/>
      <c r="H253" s="247"/>
      <c r="I253" s="248"/>
      <c r="J253" s="52"/>
      <c r="K253" s="52"/>
      <c r="L253" s="52"/>
      <c r="M253" s="52"/>
      <c r="N253" s="52"/>
      <c r="O253" s="52"/>
      <c r="P253" s="52"/>
      <c r="Q253" s="52"/>
      <c r="R253" s="52"/>
      <c r="S253" s="52"/>
      <c r="T253" s="52"/>
      <c r="U253" s="253"/>
      <c r="V253" s="247"/>
      <c r="W253" s="248"/>
      <c r="X253" s="52"/>
      <c r="Y253" s="52"/>
      <c r="Z253" s="52"/>
      <c r="AA253" s="52"/>
      <c r="AB253" s="52"/>
      <c r="AC253" s="52"/>
      <c r="AD253" s="52"/>
      <c r="AE253" s="52"/>
      <c r="AF253" s="52"/>
      <c r="AG253" s="52"/>
      <c r="AH253" s="52"/>
      <c r="AI253" s="253"/>
      <c r="AJ253" s="247"/>
      <c r="AK253" s="248"/>
      <c r="AL253" s="52"/>
      <c r="AM253" s="52"/>
      <c r="AN253" s="52"/>
      <c r="AO253" s="52"/>
      <c r="AP253" s="52"/>
      <c r="AQ253" s="52"/>
      <c r="AR253" s="52"/>
      <c r="AS253" s="52"/>
      <c r="AT253" s="52"/>
      <c r="AU253" s="52"/>
      <c r="AV253" s="52"/>
      <c r="AW253" s="253"/>
      <c r="AX253" s="247"/>
      <c r="AY253" s="248"/>
      <c r="AZ253" s="52"/>
      <c r="BA253" s="52"/>
      <c r="BB253" s="52"/>
      <c r="BC253" s="52"/>
      <c r="BD253" s="52"/>
      <c r="BE253" s="52"/>
      <c r="BF253" s="52"/>
      <c r="BG253" s="52"/>
      <c r="BH253" s="52"/>
      <c r="BI253" s="52"/>
      <c r="BJ253" s="52"/>
      <c r="BK253" s="253"/>
      <c r="BL253" s="247"/>
      <c r="BM253" s="248"/>
      <c r="BN253" s="52"/>
      <c r="BO253" s="52"/>
      <c r="BP253" s="52"/>
      <c r="BQ253" s="52"/>
      <c r="BR253" s="52"/>
      <c r="BS253" s="52"/>
      <c r="BT253" s="52"/>
      <c r="BU253" s="52"/>
      <c r="BV253" s="52"/>
      <c r="BW253" s="52"/>
      <c r="BX253" s="52"/>
      <c r="BY253" s="99"/>
      <c r="BZ253" s="12"/>
      <c r="CA253" s="152"/>
      <c r="CB253" s="99"/>
      <c r="CC253" s="52"/>
      <c r="CD253" s="99"/>
      <c r="CE253" s="99"/>
      <c r="CF253" s="99"/>
      <c r="CG253" s="99"/>
      <c r="CH253" s="99"/>
      <c r="CI253" s="99"/>
      <c r="CJ253" s="99"/>
      <c r="CK253" s="99"/>
      <c r="CL253" s="99"/>
      <c r="CM253" s="99"/>
      <c r="CN253" s="99"/>
      <c r="CO253" s="99"/>
      <c r="CP253" s="99"/>
      <c r="CQ253" s="99"/>
      <c r="CR253" s="99"/>
      <c r="CS253" s="99"/>
      <c r="CT253" s="99"/>
      <c r="CU253" s="99"/>
      <c r="CV253" s="99"/>
      <c r="CW253" s="99"/>
      <c r="CX253" s="99"/>
      <c r="CY253" s="99"/>
      <c r="CZ253" s="99"/>
      <c r="DA253" s="99"/>
      <c r="DB253" s="99"/>
      <c r="DC253" s="99"/>
      <c r="DD253" s="99"/>
      <c r="DE253" s="99"/>
      <c r="DF253" s="99"/>
      <c r="DG253" s="99"/>
    </row>
    <row r="254" spans="1:111" hidden="1" x14ac:dyDescent="0.25">
      <c r="A254" s="186" t="s">
        <v>102</v>
      </c>
      <c r="B254" s="87"/>
      <c r="C254" s="87"/>
      <c r="D254" s="86"/>
      <c r="E254" s="30">
        <v>6.1999999999999998E-3</v>
      </c>
      <c r="F254" s="41"/>
      <c r="G254" s="253">
        <f>ROUND((SUM(I152:I180,I186:I214)*E254),0)</f>
        <v>0</v>
      </c>
      <c r="H254" s="247"/>
      <c r="I254" s="248"/>
      <c r="J254" s="86">
        <v>0</v>
      </c>
      <c r="K254" s="86">
        <v>0</v>
      </c>
      <c r="L254" s="86">
        <v>0</v>
      </c>
      <c r="M254" s="86">
        <v>0</v>
      </c>
      <c r="N254" s="86">
        <v>0</v>
      </c>
      <c r="O254" s="86">
        <v>0</v>
      </c>
      <c r="P254" s="86">
        <v>0</v>
      </c>
      <c r="Q254" s="86">
        <v>0</v>
      </c>
      <c r="R254" s="86">
        <v>0</v>
      </c>
      <c r="S254" s="86">
        <v>0</v>
      </c>
      <c r="T254" s="86">
        <v>0</v>
      </c>
      <c r="U254" s="253">
        <f>ROUND((SUM(W152:W180,W186:W214)*E254),0)</f>
        <v>0</v>
      </c>
      <c r="V254" s="247"/>
      <c r="W254" s="248"/>
      <c r="X254" s="86">
        <v>0</v>
      </c>
      <c r="Y254" s="86">
        <v>0</v>
      </c>
      <c r="Z254" s="86">
        <v>0</v>
      </c>
      <c r="AA254" s="86">
        <v>0</v>
      </c>
      <c r="AB254" s="86">
        <v>0</v>
      </c>
      <c r="AC254" s="86">
        <v>0</v>
      </c>
      <c r="AD254" s="86">
        <v>0</v>
      </c>
      <c r="AE254" s="86">
        <v>0</v>
      </c>
      <c r="AF254" s="86">
        <v>0</v>
      </c>
      <c r="AG254" s="86">
        <v>0</v>
      </c>
      <c r="AH254" s="86">
        <v>0</v>
      </c>
      <c r="AI254" s="253">
        <f>ROUND((SUM(AK152:AK180,AK186:AK214)*E254),0)</f>
        <v>0</v>
      </c>
      <c r="AJ254" s="247"/>
      <c r="AK254" s="248"/>
      <c r="AL254" s="86">
        <v>0</v>
      </c>
      <c r="AM254" s="86">
        <v>0</v>
      </c>
      <c r="AN254" s="86">
        <v>0</v>
      </c>
      <c r="AO254" s="86">
        <v>0</v>
      </c>
      <c r="AP254" s="86">
        <v>0</v>
      </c>
      <c r="AQ254" s="86">
        <v>0</v>
      </c>
      <c r="AR254" s="86">
        <v>0</v>
      </c>
      <c r="AS254" s="86">
        <v>0</v>
      </c>
      <c r="AT254" s="86">
        <v>0</v>
      </c>
      <c r="AU254" s="86">
        <v>0</v>
      </c>
      <c r="AV254" s="86">
        <v>0</v>
      </c>
      <c r="AW254" s="253">
        <f>ROUND((SUM(AY152:AY180,AY186:AY214)*E254),0)</f>
        <v>0</v>
      </c>
      <c r="AX254" s="247"/>
      <c r="AY254" s="248"/>
      <c r="AZ254" s="86">
        <v>0</v>
      </c>
      <c r="BA254" s="86">
        <v>0</v>
      </c>
      <c r="BB254" s="86">
        <v>0</v>
      </c>
      <c r="BC254" s="86">
        <v>0</v>
      </c>
      <c r="BD254" s="86">
        <v>0</v>
      </c>
      <c r="BE254" s="86">
        <v>0</v>
      </c>
      <c r="BF254" s="86">
        <v>0</v>
      </c>
      <c r="BG254" s="86">
        <v>0</v>
      </c>
      <c r="BH254" s="86">
        <v>0</v>
      </c>
      <c r="BI254" s="86">
        <v>0</v>
      </c>
      <c r="BJ254" s="86">
        <v>0</v>
      </c>
      <c r="BK254" s="253">
        <f>ROUND((SUM(BM152:BM180,BM186:BM214)*E254),0)</f>
        <v>0</v>
      </c>
      <c r="BL254" s="247"/>
      <c r="BM254" s="248"/>
      <c r="BN254" s="86">
        <v>0</v>
      </c>
      <c r="BO254" s="86">
        <v>0</v>
      </c>
      <c r="BP254" s="86">
        <v>0</v>
      </c>
      <c r="BQ254" s="86">
        <v>0</v>
      </c>
      <c r="BR254" s="86">
        <v>0</v>
      </c>
      <c r="BS254" s="86">
        <v>0</v>
      </c>
      <c r="BT254" s="86">
        <v>0</v>
      </c>
      <c r="BU254" s="86">
        <v>0</v>
      </c>
      <c r="BV254" s="86">
        <v>0</v>
      </c>
      <c r="BW254" s="86">
        <v>0</v>
      </c>
      <c r="BX254" s="86">
        <v>0</v>
      </c>
      <c r="BY254" s="99">
        <f t="shared" ref="BY254:BY258" si="172">SUM(G254,U254,AI254,AW254,BK254)</f>
        <v>0</v>
      </c>
      <c r="BZ254" s="12"/>
      <c r="CA254" s="99">
        <f>SUM(J254,X254,AL254,AZ254,BN254)</f>
        <v>0</v>
      </c>
      <c r="CB254" s="99">
        <f>SUM(K254:T254,Y254:AH254,AM254:AV254,BA254:BJ254,BO254:BX254)</f>
        <v>0</v>
      </c>
      <c r="CC254" s="86"/>
      <c r="CD254" s="99">
        <f>BY254-SUM(CE254:DG254)</f>
        <v>0</v>
      </c>
      <c r="CE254" s="99">
        <v>0</v>
      </c>
      <c r="CF254" s="99">
        <v>0</v>
      </c>
      <c r="CG254" s="99">
        <v>0</v>
      </c>
      <c r="CH254" s="99">
        <v>0</v>
      </c>
      <c r="CI254" s="99">
        <v>0</v>
      </c>
      <c r="CJ254" s="99">
        <v>0</v>
      </c>
      <c r="CK254" s="99">
        <v>0</v>
      </c>
      <c r="CL254" s="99">
        <v>0</v>
      </c>
      <c r="CM254" s="99">
        <v>0</v>
      </c>
      <c r="CN254" s="99">
        <v>0</v>
      </c>
      <c r="CO254" s="99">
        <v>0</v>
      </c>
      <c r="CP254" s="99">
        <v>0</v>
      </c>
      <c r="CQ254" s="99">
        <v>0</v>
      </c>
      <c r="CR254" s="99">
        <v>0</v>
      </c>
      <c r="CS254" s="99">
        <v>0</v>
      </c>
      <c r="CT254" s="99">
        <v>0</v>
      </c>
      <c r="CU254" s="99">
        <v>0</v>
      </c>
      <c r="CV254" s="99">
        <v>0</v>
      </c>
      <c r="CW254" s="99">
        <v>0</v>
      </c>
      <c r="CX254" s="99">
        <v>0</v>
      </c>
      <c r="CY254" s="99">
        <v>0</v>
      </c>
      <c r="CZ254" s="99">
        <v>0</v>
      </c>
      <c r="DA254" s="99">
        <v>0</v>
      </c>
      <c r="DB254" s="99">
        <v>0</v>
      </c>
      <c r="DC254" s="99">
        <v>0</v>
      </c>
      <c r="DD254" s="99">
        <v>0</v>
      </c>
      <c r="DE254" s="99">
        <v>0</v>
      </c>
      <c r="DF254" s="99">
        <v>0</v>
      </c>
      <c r="DG254" s="99">
        <v>0</v>
      </c>
    </row>
    <row r="255" spans="1:111" hidden="1" x14ac:dyDescent="0.25">
      <c r="A255" s="107"/>
      <c r="B255" s="87"/>
      <c r="C255" s="87"/>
      <c r="D255" s="86"/>
      <c r="E255" s="30"/>
      <c r="F255" s="41"/>
      <c r="G255" s="259"/>
      <c r="H255" s="247"/>
      <c r="I255" s="248"/>
      <c r="J255" s="52"/>
      <c r="K255" s="52"/>
      <c r="L255" s="52"/>
      <c r="M255" s="52"/>
      <c r="N255" s="52"/>
      <c r="O255" s="52"/>
      <c r="P255" s="52"/>
      <c r="Q255" s="52"/>
      <c r="R255" s="52"/>
      <c r="S255" s="52"/>
      <c r="T255" s="52"/>
      <c r="U255" s="253"/>
      <c r="V255" s="247"/>
      <c r="W255" s="248"/>
      <c r="X255" s="52"/>
      <c r="Y255" s="52"/>
      <c r="Z255" s="52"/>
      <c r="AA255" s="52"/>
      <c r="AB255" s="52"/>
      <c r="AC255" s="52"/>
      <c r="AD255" s="52"/>
      <c r="AE255" s="52"/>
      <c r="AF255" s="52"/>
      <c r="AG255" s="52"/>
      <c r="AH255" s="52"/>
      <c r="AI255" s="253"/>
      <c r="AJ255" s="247"/>
      <c r="AK255" s="248"/>
      <c r="AL255" s="52"/>
      <c r="AM255" s="52"/>
      <c r="AN255" s="52"/>
      <c r="AO255" s="52"/>
      <c r="AP255" s="52"/>
      <c r="AQ255" s="52"/>
      <c r="AR255" s="52"/>
      <c r="AS255" s="52"/>
      <c r="AT255" s="52"/>
      <c r="AU255" s="52"/>
      <c r="AV255" s="52"/>
      <c r="AW255" s="253"/>
      <c r="AX255" s="247"/>
      <c r="AY255" s="248"/>
      <c r="AZ255" s="52"/>
      <c r="BA255" s="52"/>
      <c r="BB255" s="52"/>
      <c r="BC255" s="52"/>
      <c r="BD255" s="52"/>
      <c r="BE255" s="52"/>
      <c r="BF255" s="52"/>
      <c r="BG255" s="52"/>
      <c r="BH255" s="52"/>
      <c r="BI255" s="52"/>
      <c r="BJ255" s="52"/>
      <c r="BK255" s="253"/>
      <c r="BL255" s="247"/>
      <c r="BM255" s="248"/>
      <c r="BN255" s="52"/>
      <c r="BO255" s="52"/>
      <c r="BP255" s="52"/>
      <c r="BQ255" s="52"/>
      <c r="BR255" s="52"/>
      <c r="BS255" s="52"/>
      <c r="BT255" s="52"/>
      <c r="BU255" s="52"/>
      <c r="BV255" s="52"/>
      <c r="BW255" s="52"/>
      <c r="BX255" s="52"/>
      <c r="BY255" s="99"/>
      <c r="BZ255" s="84"/>
      <c r="CA255" s="152"/>
      <c r="CB255" s="99"/>
      <c r="CC255" s="52"/>
      <c r="CD255" s="99"/>
      <c r="CE255" s="99"/>
      <c r="CF255" s="99"/>
      <c r="CG255" s="99"/>
      <c r="CH255" s="99"/>
      <c r="CI255" s="99"/>
      <c r="CJ255" s="99"/>
      <c r="CK255" s="99"/>
      <c r="CL255" s="99"/>
      <c r="CM255" s="99"/>
      <c r="CN255" s="99"/>
      <c r="CO255" s="99"/>
      <c r="CP255" s="99"/>
      <c r="CQ255" s="99"/>
      <c r="CR255" s="99"/>
      <c r="CS255" s="99"/>
      <c r="CT255" s="99"/>
      <c r="CU255" s="99"/>
      <c r="CV255" s="99"/>
      <c r="CW255" s="99"/>
      <c r="CX255" s="99"/>
      <c r="CY255" s="99"/>
      <c r="CZ255" s="99"/>
      <c r="DA255" s="99"/>
      <c r="DB255" s="99"/>
      <c r="DC255" s="99"/>
      <c r="DD255" s="99"/>
      <c r="DE255" s="99"/>
      <c r="DF255" s="99"/>
      <c r="DG255" s="99"/>
    </row>
    <row r="256" spans="1:111" hidden="1" x14ac:dyDescent="0.25">
      <c r="A256" s="186" t="s">
        <v>103</v>
      </c>
      <c r="B256" s="87"/>
      <c r="C256" s="87"/>
      <c r="D256" s="86"/>
      <c r="E256" s="30">
        <v>8.3299999999999999E-2</v>
      </c>
      <c r="F256" s="41"/>
      <c r="G256" s="253">
        <f>ROUND((SUM(I216:I244)*E256),0)</f>
        <v>0</v>
      </c>
      <c r="H256" s="247"/>
      <c r="I256" s="248"/>
      <c r="J256" s="86">
        <v>0</v>
      </c>
      <c r="K256" s="86">
        <v>0</v>
      </c>
      <c r="L256" s="86">
        <v>0</v>
      </c>
      <c r="M256" s="86">
        <v>0</v>
      </c>
      <c r="N256" s="86">
        <v>0</v>
      </c>
      <c r="O256" s="86">
        <v>0</v>
      </c>
      <c r="P256" s="86">
        <v>0</v>
      </c>
      <c r="Q256" s="86">
        <v>0</v>
      </c>
      <c r="R256" s="86">
        <v>0</v>
      </c>
      <c r="S256" s="86">
        <v>0</v>
      </c>
      <c r="T256" s="86">
        <v>0</v>
      </c>
      <c r="U256" s="253">
        <f>ROUND((SUM(W216:W244)*E256),0)</f>
        <v>0</v>
      </c>
      <c r="V256" s="247"/>
      <c r="W256" s="248"/>
      <c r="X256" s="86">
        <v>0</v>
      </c>
      <c r="Y256" s="86">
        <v>0</v>
      </c>
      <c r="Z256" s="86">
        <v>0</v>
      </c>
      <c r="AA256" s="86">
        <v>0</v>
      </c>
      <c r="AB256" s="86">
        <v>0</v>
      </c>
      <c r="AC256" s="86">
        <v>0</v>
      </c>
      <c r="AD256" s="86">
        <v>0</v>
      </c>
      <c r="AE256" s="86">
        <v>0</v>
      </c>
      <c r="AF256" s="86">
        <v>0</v>
      </c>
      <c r="AG256" s="86">
        <v>0</v>
      </c>
      <c r="AH256" s="86">
        <v>0</v>
      </c>
      <c r="AI256" s="253">
        <f>ROUND((SUM(AK216:AK244)*E256),0)</f>
        <v>0</v>
      </c>
      <c r="AJ256" s="247"/>
      <c r="AK256" s="248"/>
      <c r="AL256" s="86">
        <v>0</v>
      </c>
      <c r="AM256" s="86">
        <v>0</v>
      </c>
      <c r="AN256" s="86">
        <v>0</v>
      </c>
      <c r="AO256" s="86">
        <v>0</v>
      </c>
      <c r="AP256" s="86">
        <v>0</v>
      </c>
      <c r="AQ256" s="86">
        <v>0</v>
      </c>
      <c r="AR256" s="86">
        <v>0</v>
      </c>
      <c r="AS256" s="86">
        <v>0</v>
      </c>
      <c r="AT256" s="86">
        <v>0</v>
      </c>
      <c r="AU256" s="86">
        <v>0</v>
      </c>
      <c r="AV256" s="86">
        <v>0</v>
      </c>
      <c r="AW256" s="253">
        <f>ROUND((SUM(AY216:AY244)*E256),0)</f>
        <v>0</v>
      </c>
      <c r="AX256" s="247"/>
      <c r="AY256" s="248"/>
      <c r="AZ256" s="86">
        <v>0</v>
      </c>
      <c r="BA256" s="86">
        <v>0</v>
      </c>
      <c r="BB256" s="86">
        <v>0</v>
      </c>
      <c r="BC256" s="86">
        <v>0</v>
      </c>
      <c r="BD256" s="86">
        <v>0</v>
      </c>
      <c r="BE256" s="86">
        <v>0</v>
      </c>
      <c r="BF256" s="86">
        <v>0</v>
      </c>
      <c r="BG256" s="86">
        <v>0</v>
      </c>
      <c r="BH256" s="86">
        <v>0</v>
      </c>
      <c r="BI256" s="86">
        <v>0</v>
      </c>
      <c r="BJ256" s="86">
        <v>0</v>
      </c>
      <c r="BK256" s="253">
        <f>ROUND((SUM(BM216:BM244)*E256),0)</f>
        <v>0</v>
      </c>
      <c r="BL256" s="247"/>
      <c r="BM256" s="248"/>
      <c r="BN256" s="86">
        <v>0</v>
      </c>
      <c r="BO256" s="86">
        <v>0</v>
      </c>
      <c r="BP256" s="86">
        <v>0</v>
      </c>
      <c r="BQ256" s="86">
        <v>0</v>
      </c>
      <c r="BR256" s="86">
        <v>0</v>
      </c>
      <c r="BS256" s="86">
        <v>0</v>
      </c>
      <c r="BT256" s="86">
        <v>0</v>
      </c>
      <c r="BU256" s="86">
        <v>0</v>
      </c>
      <c r="BV256" s="86">
        <v>0</v>
      </c>
      <c r="BW256" s="86">
        <v>0</v>
      </c>
      <c r="BX256" s="86">
        <v>0</v>
      </c>
      <c r="BY256" s="99">
        <f t="shared" si="172"/>
        <v>0</v>
      </c>
      <c r="BZ256" s="12"/>
      <c r="CA256" s="99">
        <f>SUM(J256,X256,AL256,AZ256,BN256)</f>
        <v>0</v>
      </c>
      <c r="CB256" s="99">
        <f t="shared" si="171"/>
        <v>0</v>
      </c>
      <c r="CC256" s="86"/>
      <c r="CD256" s="99">
        <f>BY256-SUM(CE256:DG256)</f>
        <v>0</v>
      </c>
      <c r="CE256" s="99">
        <v>0</v>
      </c>
      <c r="CF256" s="99">
        <v>0</v>
      </c>
      <c r="CG256" s="99">
        <v>0</v>
      </c>
      <c r="CH256" s="99">
        <v>0</v>
      </c>
      <c r="CI256" s="99">
        <v>0</v>
      </c>
      <c r="CJ256" s="99">
        <v>0</v>
      </c>
      <c r="CK256" s="99">
        <v>0</v>
      </c>
      <c r="CL256" s="99">
        <v>0</v>
      </c>
      <c r="CM256" s="99">
        <v>0</v>
      </c>
      <c r="CN256" s="99">
        <v>0</v>
      </c>
      <c r="CO256" s="99">
        <v>0</v>
      </c>
      <c r="CP256" s="99">
        <v>0</v>
      </c>
      <c r="CQ256" s="99">
        <v>0</v>
      </c>
      <c r="CR256" s="99">
        <v>0</v>
      </c>
      <c r="CS256" s="99">
        <v>0</v>
      </c>
      <c r="CT256" s="99">
        <v>0</v>
      </c>
      <c r="CU256" s="99">
        <v>0</v>
      </c>
      <c r="CV256" s="99">
        <v>0</v>
      </c>
      <c r="CW256" s="99">
        <v>0</v>
      </c>
      <c r="CX256" s="99">
        <v>0</v>
      </c>
      <c r="CY256" s="99">
        <v>0</v>
      </c>
      <c r="CZ256" s="99">
        <v>0</v>
      </c>
      <c r="DA256" s="99">
        <v>0</v>
      </c>
      <c r="DB256" s="99">
        <v>0</v>
      </c>
      <c r="DC256" s="99">
        <v>0</v>
      </c>
      <c r="DD256" s="99">
        <v>0</v>
      </c>
      <c r="DE256" s="99">
        <v>0</v>
      </c>
      <c r="DF256" s="99">
        <v>0</v>
      </c>
      <c r="DG256" s="99">
        <v>0</v>
      </c>
    </row>
    <row r="257" spans="1:112" hidden="1" x14ac:dyDescent="0.25">
      <c r="A257" s="186"/>
      <c r="B257" s="87"/>
      <c r="C257" s="87"/>
      <c r="D257" s="86"/>
      <c r="E257" s="30"/>
      <c r="F257" s="41"/>
      <c r="G257" s="253"/>
      <c r="H257" s="254"/>
      <c r="I257" s="255"/>
      <c r="J257" s="86"/>
      <c r="K257" s="86"/>
      <c r="L257" s="86"/>
      <c r="M257" s="86"/>
      <c r="N257" s="86"/>
      <c r="O257" s="86"/>
      <c r="P257" s="86"/>
      <c r="Q257" s="86"/>
      <c r="R257" s="86"/>
      <c r="S257" s="86"/>
      <c r="T257" s="86"/>
      <c r="U257" s="253"/>
      <c r="V257" s="254"/>
      <c r="W257" s="255"/>
      <c r="X257" s="86"/>
      <c r="Y257" s="86"/>
      <c r="Z257" s="86"/>
      <c r="AA257" s="86"/>
      <c r="AB257" s="86"/>
      <c r="AC257" s="86"/>
      <c r="AD257" s="86"/>
      <c r="AE257" s="86"/>
      <c r="AF257" s="86"/>
      <c r="AG257" s="86"/>
      <c r="AH257" s="86"/>
      <c r="AI257" s="253"/>
      <c r="AJ257" s="254"/>
      <c r="AK257" s="255"/>
      <c r="AL257" s="86"/>
      <c r="AM257" s="86"/>
      <c r="AN257" s="86"/>
      <c r="AO257" s="86"/>
      <c r="AP257" s="86"/>
      <c r="AQ257" s="86"/>
      <c r="AR257" s="86"/>
      <c r="AS257" s="86"/>
      <c r="AT257" s="86"/>
      <c r="AU257" s="86"/>
      <c r="AV257" s="86"/>
      <c r="AW257" s="253"/>
      <c r="AX257" s="254"/>
      <c r="AY257" s="255"/>
      <c r="AZ257" s="86"/>
      <c r="BA257" s="86"/>
      <c r="BB257" s="86"/>
      <c r="BC257" s="86"/>
      <c r="BD257" s="86"/>
      <c r="BE257" s="86"/>
      <c r="BF257" s="86"/>
      <c r="BG257" s="86"/>
      <c r="BH257" s="86"/>
      <c r="BI257" s="86"/>
      <c r="BJ257" s="86"/>
      <c r="BK257" s="253"/>
      <c r="BL257" s="254"/>
      <c r="BM257" s="255"/>
      <c r="BN257" s="86"/>
      <c r="BO257" s="86"/>
      <c r="BP257" s="86"/>
      <c r="BQ257" s="86"/>
      <c r="BR257" s="86"/>
      <c r="BS257" s="86"/>
      <c r="BT257" s="86"/>
      <c r="BU257" s="86"/>
      <c r="BV257" s="86"/>
      <c r="BW257" s="86"/>
      <c r="BX257" s="86"/>
      <c r="BY257" s="99"/>
      <c r="BZ257" s="12"/>
      <c r="CA257" s="99"/>
      <c r="CB257" s="99"/>
      <c r="CC257" s="86"/>
      <c r="CD257" s="99"/>
      <c r="CE257" s="99"/>
      <c r="CF257" s="99"/>
      <c r="CG257" s="99"/>
      <c r="CH257" s="99"/>
      <c r="CI257" s="99"/>
      <c r="CJ257" s="99"/>
      <c r="CK257" s="99"/>
      <c r="CL257" s="99"/>
      <c r="CM257" s="99"/>
      <c r="CN257" s="99"/>
      <c r="CO257" s="99"/>
      <c r="CP257" s="99"/>
      <c r="CQ257" s="99"/>
      <c r="CR257" s="99"/>
      <c r="CS257" s="99"/>
      <c r="CT257" s="99"/>
      <c r="CU257" s="99"/>
      <c r="CV257" s="99"/>
      <c r="CW257" s="99"/>
      <c r="CX257" s="99"/>
      <c r="CY257" s="99"/>
      <c r="CZ257" s="99"/>
      <c r="DA257" s="99"/>
      <c r="DB257" s="99"/>
      <c r="DC257" s="99"/>
      <c r="DD257" s="99"/>
      <c r="DE257" s="99"/>
      <c r="DF257" s="99"/>
      <c r="DG257" s="99"/>
    </row>
    <row r="258" spans="1:112" hidden="1" x14ac:dyDescent="0.25">
      <c r="A258" s="186" t="s">
        <v>135</v>
      </c>
      <c r="B258" s="87"/>
      <c r="C258" s="87"/>
      <c r="D258" s="86"/>
      <c r="E258" s="30">
        <v>0.25729999999999997</v>
      </c>
      <c r="F258" s="41"/>
      <c r="G258" s="253">
        <f>ROUND((SUM(I107:I120)*E258),0)</f>
        <v>0</v>
      </c>
      <c r="H258" s="254"/>
      <c r="I258" s="255"/>
      <c r="J258" s="86">
        <v>0</v>
      </c>
      <c r="K258" s="86">
        <v>0</v>
      </c>
      <c r="L258" s="86">
        <v>0</v>
      </c>
      <c r="M258" s="86">
        <v>0</v>
      </c>
      <c r="N258" s="86">
        <v>0</v>
      </c>
      <c r="O258" s="86">
        <v>0</v>
      </c>
      <c r="P258" s="86">
        <v>0</v>
      </c>
      <c r="Q258" s="86">
        <v>0</v>
      </c>
      <c r="R258" s="86">
        <v>0</v>
      </c>
      <c r="S258" s="86">
        <v>0</v>
      </c>
      <c r="T258" s="86">
        <v>0</v>
      </c>
      <c r="U258" s="253">
        <f>ROUND((SUM(W107:W120)*E258),0)</f>
        <v>0</v>
      </c>
      <c r="V258" s="254"/>
      <c r="W258" s="255"/>
      <c r="X258" s="86">
        <v>0</v>
      </c>
      <c r="Y258" s="86">
        <v>0</v>
      </c>
      <c r="Z258" s="86">
        <v>0</v>
      </c>
      <c r="AA258" s="86">
        <v>0</v>
      </c>
      <c r="AB258" s="86">
        <v>0</v>
      </c>
      <c r="AC258" s="86">
        <v>0</v>
      </c>
      <c r="AD258" s="86">
        <v>0</v>
      </c>
      <c r="AE258" s="86">
        <v>0</v>
      </c>
      <c r="AF258" s="86">
        <v>0</v>
      </c>
      <c r="AG258" s="86">
        <v>0</v>
      </c>
      <c r="AH258" s="86">
        <v>0</v>
      </c>
      <c r="AI258" s="253">
        <f>ROUND((SUM(AK107:AK120)*E258),0)</f>
        <v>0</v>
      </c>
      <c r="AJ258" s="254"/>
      <c r="AK258" s="255"/>
      <c r="AL258" s="86">
        <v>0</v>
      </c>
      <c r="AM258" s="86">
        <v>0</v>
      </c>
      <c r="AN258" s="86">
        <v>0</v>
      </c>
      <c r="AO258" s="86">
        <v>0</v>
      </c>
      <c r="AP258" s="86">
        <v>0</v>
      </c>
      <c r="AQ258" s="86">
        <v>0</v>
      </c>
      <c r="AR258" s="86">
        <v>0</v>
      </c>
      <c r="AS258" s="86">
        <v>0</v>
      </c>
      <c r="AT258" s="86">
        <v>0</v>
      </c>
      <c r="AU258" s="86">
        <v>0</v>
      </c>
      <c r="AV258" s="86">
        <v>0</v>
      </c>
      <c r="AW258" s="253">
        <f>ROUND((SUM(AY107:AY120)*E258),0)</f>
        <v>0</v>
      </c>
      <c r="AX258" s="254"/>
      <c r="AY258" s="255"/>
      <c r="AZ258" s="86">
        <v>0</v>
      </c>
      <c r="BA258" s="86">
        <v>0</v>
      </c>
      <c r="BB258" s="86">
        <v>0</v>
      </c>
      <c r="BC258" s="86">
        <v>0</v>
      </c>
      <c r="BD258" s="86">
        <v>0</v>
      </c>
      <c r="BE258" s="86">
        <v>0</v>
      </c>
      <c r="BF258" s="86">
        <v>0</v>
      </c>
      <c r="BG258" s="86">
        <v>0</v>
      </c>
      <c r="BH258" s="86">
        <v>0</v>
      </c>
      <c r="BI258" s="86">
        <v>0</v>
      </c>
      <c r="BJ258" s="86">
        <v>0</v>
      </c>
      <c r="BK258" s="253">
        <f>ROUND((SUM(BM107:BM120)*E258),0)</f>
        <v>0</v>
      </c>
      <c r="BL258" s="254"/>
      <c r="BM258" s="255"/>
      <c r="BN258" s="86">
        <v>0</v>
      </c>
      <c r="BO258" s="86">
        <v>0</v>
      </c>
      <c r="BP258" s="86">
        <v>0</v>
      </c>
      <c r="BQ258" s="86">
        <v>0</v>
      </c>
      <c r="BR258" s="86">
        <v>0</v>
      </c>
      <c r="BS258" s="86">
        <v>0</v>
      </c>
      <c r="BT258" s="86">
        <v>0</v>
      </c>
      <c r="BU258" s="86">
        <v>0</v>
      </c>
      <c r="BV258" s="86">
        <v>0</v>
      </c>
      <c r="BW258" s="86">
        <v>0</v>
      </c>
      <c r="BX258" s="86">
        <v>0</v>
      </c>
      <c r="BY258" s="99">
        <f t="shared" si="172"/>
        <v>0</v>
      </c>
      <c r="BZ258" s="12"/>
      <c r="CA258" s="99">
        <f>SUM(J258,X258,AL258,AZ258,BN258)</f>
        <v>0</v>
      </c>
      <c r="CB258" s="99">
        <f t="shared" si="171"/>
        <v>0</v>
      </c>
      <c r="CC258" s="86"/>
      <c r="CD258" s="99">
        <f>BY258-SUM(CE258:DG258)</f>
        <v>0</v>
      </c>
      <c r="CE258" s="99">
        <v>0</v>
      </c>
      <c r="CF258" s="99">
        <v>0</v>
      </c>
      <c r="CG258" s="99">
        <v>0</v>
      </c>
      <c r="CH258" s="99">
        <v>0</v>
      </c>
      <c r="CI258" s="99">
        <v>0</v>
      </c>
      <c r="CJ258" s="99">
        <v>0</v>
      </c>
      <c r="CK258" s="99">
        <v>0</v>
      </c>
      <c r="CL258" s="99">
        <v>0</v>
      </c>
      <c r="CM258" s="99">
        <v>0</v>
      </c>
      <c r="CN258" s="99">
        <v>0</v>
      </c>
      <c r="CO258" s="99">
        <v>0</v>
      </c>
      <c r="CP258" s="99">
        <v>0</v>
      </c>
      <c r="CQ258" s="99">
        <v>0</v>
      </c>
      <c r="CR258" s="99">
        <v>0</v>
      </c>
      <c r="CS258" s="99">
        <v>0</v>
      </c>
      <c r="CT258" s="99">
        <v>0</v>
      </c>
      <c r="CU258" s="99">
        <v>0</v>
      </c>
      <c r="CV258" s="99">
        <v>0</v>
      </c>
      <c r="CW258" s="99">
        <v>0</v>
      </c>
      <c r="CX258" s="99">
        <v>0</v>
      </c>
      <c r="CY258" s="99">
        <v>0</v>
      </c>
      <c r="CZ258" s="99">
        <v>0</v>
      </c>
      <c r="DA258" s="99">
        <v>0</v>
      </c>
      <c r="DB258" s="99">
        <v>0</v>
      </c>
      <c r="DC258" s="99">
        <v>0</v>
      </c>
      <c r="DD258" s="99">
        <v>0</v>
      </c>
      <c r="DE258" s="99">
        <v>0</v>
      </c>
      <c r="DF258" s="99">
        <v>0</v>
      </c>
      <c r="DG258" s="99">
        <v>0</v>
      </c>
    </row>
    <row r="259" spans="1:112" ht="15.75" hidden="1" thickBot="1" x14ac:dyDescent="0.3">
      <c r="A259" s="107"/>
      <c r="B259" s="87"/>
      <c r="C259" s="87"/>
      <c r="D259" s="87"/>
      <c r="E259" s="87"/>
      <c r="F259" s="194"/>
      <c r="G259" s="270"/>
      <c r="H259" s="264"/>
      <c r="I259" s="248"/>
      <c r="J259" s="52"/>
      <c r="K259" s="52"/>
      <c r="L259" s="52"/>
      <c r="M259" s="52"/>
      <c r="N259" s="52"/>
      <c r="O259" s="52"/>
      <c r="P259" s="52"/>
      <c r="Q259" s="52"/>
      <c r="R259" s="52"/>
      <c r="S259" s="52"/>
      <c r="T259" s="52"/>
      <c r="U259" s="246"/>
      <c r="V259" s="264"/>
      <c r="W259" s="248"/>
      <c r="X259" s="52"/>
      <c r="Y259" s="52"/>
      <c r="Z259" s="52"/>
      <c r="AA259" s="52"/>
      <c r="AB259" s="52"/>
      <c r="AC259" s="52"/>
      <c r="AD259" s="52"/>
      <c r="AE259" s="52"/>
      <c r="AF259" s="52"/>
      <c r="AG259" s="52"/>
      <c r="AH259" s="52"/>
      <c r="AI259" s="246"/>
      <c r="AJ259" s="264"/>
      <c r="AK259" s="248"/>
      <c r="AL259" s="52"/>
      <c r="AM259" s="52"/>
      <c r="AN259" s="52"/>
      <c r="AO259" s="52"/>
      <c r="AP259" s="52"/>
      <c r="AQ259" s="52"/>
      <c r="AR259" s="52"/>
      <c r="AS259" s="52"/>
      <c r="AT259" s="52"/>
      <c r="AU259" s="52"/>
      <c r="AV259" s="52"/>
      <c r="AW259" s="246"/>
      <c r="AX259" s="264"/>
      <c r="AY259" s="248"/>
      <c r="AZ259" s="52"/>
      <c r="BA259" s="52"/>
      <c r="BB259" s="52"/>
      <c r="BC259" s="52"/>
      <c r="BD259" s="52"/>
      <c r="BE259" s="52"/>
      <c r="BF259" s="52"/>
      <c r="BG259" s="52"/>
      <c r="BH259" s="52"/>
      <c r="BI259" s="52"/>
      <c r="BJ259" s="52"/>
      <c r="BK259" s="246"/>
      <c r="BL259" s="264"/>
      <c r="BM259" s="248"/>
      <c r="BN259" s="52"/>
      <c r="BO259" s="52"/>
      <c r="BP259" s="52"/>
      <c r="BQ259" s="52"/>
      <c r="BR259" s="52"/>
      <c r="BS259" s="52"/>
      <c r="BT259" s="52"/>
      <c r="BU259" s="52"/>
      <c r="BV259" s="52"/>
      <c r="BW259" s="52"/>
      <c r="BX259" s="52"/>
      <c r="BY259" s="101"/>
      <c r="BZ259" s="12"/>
      <c r="CA259" s="152"/>
      <c r="CB259" s="152"/>
      <c r="CC259" s="52"/>
      <c r="CD259" s="99"/>
      <c r="CE259" s="99"/>
      <c r="CF259" s="99"/>
      <c r="CG259" s="99"/>
      <c r="CH259" s="99"/>
      <c r="CI259" s="99"/>
      <c r="CJ259" s="99"/>
      <c r="CK259" s="99"/>
      <c r="CL259" s="99"/>
      <c r="CM259" s="99"/>
      <c r="CN259" s="99"/>
      <c r="CO259" s="99"/>
      <c r="CP259" s="99"/>
      <c r="CQ259" s="99"/>
      <c r="CR259" s="99"/>
      <c r="CS259" s="99"/>
      <c r="CT259" s="99"/>
      <c r="CU259" s="99"/>
      <c r="CV259" s="99"/>
      <c r="CW259" s="99"/>
      <c r="CX259" s="99"/>
      <c r="CY259" s="99"/>
      <c r="CZ259" s="99"/>
      <c r="DA259" s="99"/>
      <c r="DB259" s="99"/>
      <c r="DC259" s="99"/>
      <c r="DD259" s="99"/>
      <c r="DE259" s="99"/>
      <c r="DF259" s="99"/>
      <c r="DG259" s="99"/>
    </row>
    <row r="260" spans="1:112" ht="15.75" hidden="1" thickBot="1" x14ac:dyDescent="0.3">
      <c r="A260" s="32" t="s">
        <v>37</v>
      </c>
      <c r="B260" s="33"/>
      <c r="C260" s="33"/>
      <c r="D260" s="33"/>
      <c r="E260" s="33"/>
      <c r="F260" s="46"/>
      <c r="G260" s="242">
        <f>SUM(G250:I256)</f>
        <v>0</v>
      </c>
      <c r="H260" s="282"/>
      <c r="I260" s="283"/>
      <c r="J260" s="195">
        <f>SUM(J250:J258)</f>
        <v>0</v>
      </c>
      <c r="K260" s="195">
        <f t="shared" ref="K260:T260" si="173">SUM(K250:K258)</f>
        <v>0</v>
      </c>
      <c r="L260" s="195">
        <f t="shared" si="173"/>
        <v>0</v>
      </c>
      <c r="M260" s="195">
        <f t="shared" si="173"/>
        <v>0</v>
      </c>
      <c r="N260" s="195">
        <f t="shared" si="173"/>
        <v>0</v>
      </c>
      <c r="O260" s="195">
        <f>SUM(O250:O258)</f>
        <v>0</v>
      </c>
      <c r="P260" s="195">
        <f t="shared" si="173"/>
        <v>0</v>
      </c>
      <c r="Q260" s="195">
        <f t="shared" si="173"/>
        <v>0</v>
      </c>
      <c r="R260" s="195">
        <f t="shared" si="173"/>
        <v>0</v>
      </c>
      <c r="S260" s="195">
        <f t="shared" si="173"/>
        <v>0</v>
      </c>
      <c r="T260" s="195">
        <f t="shared" si="173"/>
        <v>0</v>
      </c>
      <c r="U260" s="265">
        <f>SUM(U250:W256)</f>
        <v>0</v>
      </c>
      <c r="V260" s="266"/>
      <c r="W260" s="267"/>
      <c r="X260" s="195">
        <f>SUM(X250:X258)</f>
        <v>0</v>
      </c>
      <c r="Y260" s="195">
        <f t="shared" ref="Y260:AH260" si="174">SUM(Y250:Y258)</f>
        <v>0</v>
      </c>
      <c r="Z260" s="195">
        <f t="shared" si="174"/>
        <v>0</v>
      </c>
      <c r="AA260" s="195">
        <f t="shared" si="174"/>
        <v>0</v>
      </c>
      <c r="AB260" s="195">
        <f t="shared" si="174"/>
        <v>0</v>
      </c>
      <c r="AC260" s="195">
        <f t="shared" si="174"/>
        <v>0</v>
      </c>
      <c r="AD260" s="195">
        <f t="shared" si="174"/>
        <v>0</v>
      </c>
      <c r="AE260" s="195">
        <f t="shared" si="174"/>
        <v>0</v>
      </c>
      <c r="AF260" s="195">
        <f t="shared" si="174"/>
        <v>0</v>
      </c>
      <c r="AG260" s="195">
        <f t="shared" si="174"/>
        <v>0</v>
      </c>
      <c r="AH260" s="195">
        <f t="shared" si="174"/>
        <v>0</v>
      </c>
      <c r="AI260" s="265">
        <f>SUM(AI250:AK256)</f>
        <v>0</v>
      </c>
      <c r="AJ260" s="266"/>
      <c r="AK260" s="267"/>
      <c r="AL260" s="195">
        <f>SUM(AL250:AL258)</f>
        <v>0</v>
      </c>
      <c r="AM260" s="195">
        <f t="shared" ref="AM260:AV260" si="175">SUM(AM250:AM258)</f>
        <v>0</v>
      </c>
      <c r="AN260" s="195">
        <f t="shared" si="175"/>
        <v>0</v>
      </c>
      <c r="AO260" s="195">
        <f t="shared" si="175"/>
        <v>0</v>
      </c>
      <c r="AP260" s="195">
        <f t="shared" si="175"/>
        <v>0</v>
      </c>
      <c r="AQ260" s="195">
        <f>SUM(AQ250:AQ258)</f>
        <v>0</v>
      </c>
      <c r="AR260" s="195">
        <f t="shared" si="175"/>
        <v>0</v>
      </c>
      <c r="AS260" s="195">
        <f t="shared" si="175"/>
        <v>0</v>
      </c>
      <c r="AT260" s="195">
        <f t="shared" si="175"/>
        <v>0</v>
      </c>
      <c r="AU260" s="195">
        <f>SUM(AU250:AU258)</f>
        <v>0</v>
      </c>
      <c r="AV260" s="195">
        <f t="shared" si="175"/>
        <v>0</v>
      </c>
      <c r="AW260" s="265">
        <f>SUM(AW250:AY256)</f>
        <v>0</v>
      </c>
      <c r="AX260" s="266"/>
      <c r="AY260" s="267"/>
      <c r="AZ260" s="195">
        <f>SUM(AZ250:AZ258)</f>
        <v>0</v>
      </c>
      <c r="BA260" s="195">
        <f t="shared" ref="BA260:BJ260" si="176">SUM(BA250:BA258)</f>
        <v>0</v>
      </c>
      <c r="BB260" s="195">
        <f t="shared" si="176"/>
        <v>0</v>
      </c>
      <c r="BC260" s="195">
        <f>SUM(BC250:BC258)</f>
        <v>0</v>
      </c>
      <c r="BD260" s="195">
        <f t="shared" si="176"/>
        <v>0</v>
      </c>
      <c r="BE260" s="195">
        <f t="shared" si="176"/>
        <v>0</v>
      </c>
      <c r="BF260" s="195">
        <f t="shared" si="176"/>
        <v>0</v>
      </c>
      <c r="BG260" s="195">
        <f t="shared" si="176"/>
        <v>0</v>
      </c>
      <c r="BH260" s="195">
        <f t="shared" si="176"/>
        <v>0</v>
      </c>
      <c r="BI260" s="195">
        <f t="shared" si="176"/>
        <v>0</v>
      </c>
      <c r="BJ260" s="195">
        <f t="shared" si="176"/>
        <v>0</v>
      </c>
      <c r="BK260" s="265">
        <f>SUM(BK250:BM256)</f>
        <v>0</v>
      </c>
      <c r="BL260" s="266"/>
      <c r="BM260" s="267"/>
      <c r="BN260" s="195">
        <f>SUM(BN250:BN258)</f>
        <v>0</v>
      </c>
      <c r="BO260" s="195">
        <f t="shared" ref="BO260:BX260" si="177">SUM(BO250:BO258)</f>
        <v>0</v>
      </c>
      <c r="BP260" s="195">
        <f t="shared" si="177"/>
        <v>0</v>
      </c>
      <c r="BQ260" s="195">
        <f t="shared" si="177"/>
        <v>0</v>
      </c>
      <c r="BR260" s="195">
        <f t="shared" si="177"/>
        <v>0</v>
      </c>
      <c r="BS260" s="195">
        <f>SUM(BS250:BS258)</f>
        <v>0</v>
      </c>
      <c r="BT260" s="195">
        <f t="shared" si="177"/>
        <v>0</v>
      </c>
      <c r="BU260" s="195">
        <f t="shared" si="177"/>
        <v>0</v>
      </c>
      <c r="BV260" s="195">
        <f t="shared" si="177"/>
        <v>0</v>
      </c>
      <c r="BW260" s="195">
        <f t="shared" si="177"/>
        <v>0</v>
      </c>
      <c r="BX260" s="195">
        <f t="shared" si="177"/>
        <v>0</v>
      </c>
      <c r="BY260" s="179">
        <f>SUM(BY250:BY258)</f>
        <v>0</v>
      </c>
      <c r="BZ260" s="166"/>
      <c r="CA260" s="168">
        <f>SUM(CA250:CA258)</f>
        <v>0</v>
      </c>
      <c r="CB260" s="168">
        <f>SUM(CB250:CB258)</f>
        <v>0</v>
      </c>
      <c r="CC260" s="52"/>
      <c r="CD260" s="135">
        <f t="shared" ref="CD260:DG260" si="178">SUM(CD250:CD258)</f>
        <v>0</v>
      </c>
      <c r="CE260" s="135">
        <f t="shared" si="178"/>
        <v>0</v>
      </c>
      <c r="CF260" s="135">
        <f t="shared" si="178"/>
        <v>0</v>
      </c>
      <c r="CG260" s="135">
        <f t="shared" si="178"/>
        <v>0</v>
      </c>
      <c r="CH260" s="135">
        <f t="shared" si="178"/>
        <v>0</v>
      </c>
      <c r="CI260" s="135">
        <f t="shared" si="178"/>
        <v>0</v>
      </c>
      <c r="CJ260" s="135">
        <f t="shared" si="178"/>
        <v>0</v>
      </c>
      <c r="CK260" s="135">
        <f t="shared" si="178"/>
        <v>0</v>
      </c>
      <c r="CL260" s="135">
        <f t="shared" si="178"/>
        <v>0</v>
      </c>
      <c r="CM260" s="135">
        <f t="shared" si="178"/>
        <v>0</v>
      </c>
      <c r="CN260" s="135">
        <f t="shared" si="178"/>
        <v>0</v>
      </c>
      <c r="CO260" s="135">
        <f t="shared" si="178"/>
        <v>0</v>
      </c>
      <c r="CP260" s="135">
        <f t="shared" si="178"/>
        <v>0</v>
      </c>
      <c r="CQ260" s="135">
        <f t="shared" si="178"/>
        <v>0</v>
      </c>
      <c r="CR260" s="135">
        <f t="shared" si="178"/>
        <v>0</v>
      </c>
      <c r="CS260" s="135">
        <f t="shared" si="178"/>
        <v>0</v>
      </c>
      <c r="CT260" s="135">
        <f t="shared" si="178"/>
        <v>0</v>
      </c>
      <c r="CU260" s="135">
        <f t="shared" si="178"/>
        <v>0</v>
      </c>
      <c r="CV260" s="135">
        <f t="shared" si="178"/>
        <v>0</v>
      </c>
      <c r="CW260" s="135">
        <f t="shared" si="178"/>
        <v>0</v>
      </c>
      <c r="CX260" s="135">
        <f t="shared" si="178"/>
        <v>0</v>
      </c>
      <c r="CY260" s="135">
        <f t="shared" si="178"/>
        <v>0</v>
      </c>
      <c r="CZ260" s="135">
        <f t="shared" si="178"/>
        <v>0</v>
      </c>
      <c r="DA260" s="135">
        <f t="shared" si="178"/>
        <v>0</v>
      </c>
      <c r="DB260" s="135">
        <f t="shared" si="178"/>
        <v>0</v>
      </c>
      <c r="DC260" s="135">
        <f t="shared" si="178"/>
        <v>0</v>
      </c>
      <c r="DD260" s="135">
        <f t="shared" si="178"/>
        <v>0</v>
      </c>
      <c r="DE260" s="135">
        <f t="shared" si="178"/>
        <v>0</v>
      </c>
      <c r="DF260" s="135">
        <f t="shared" si="178"/>
        <v>0</v>
      </c>
      <c r="DG260" s="135">
        <f t="shared" si="178"/>
        <v>0</v>
      </c>
    </row>
    <row r="261" spans="1:112" ht="15.75" hidden="1" thickBot="1" x14ac:dyDescent="0.3">
      <c r="A261" s="12"/>
      <c r="B261" s="12"/>
      <c r="C261" s="12"/>
      <c r="D261" s="12"/>
      <c r="E261" s="12"/>
      <c r="F261" s="87"/>
      <c r="G261" s="87"/>
      <c r="H261" s="87"/>
      <c r="I261" s="88"/>
      <c r="J261" s="88"/>
      <c r="K261" s="88"/>
      <c r="L261" s="88"/>
      <c r="M261" s="88"/>
      <c r="N261" s="88"/>
      <c r="O261" s="88"/>
      <c r="P261" s="88"/>
      <c r="Q261" s="88"/>
      <c r="R261" s="88"/>
      <c r="S261" s="88"/>
      <c r="T261" s="88"/>
      <c r="U261" s="88"/>
      <c r="V261" s="13"/>
      <c r="W261" s="13"/>
      <c r="X261" s="88"/>
      <c r="Y261" s="88"/>
      <c r="Z261" s="88"/>
      <c r="AA261" s="88"/>
      <c r="AB261" s="88"/>
      <c r="AC261" s="88"/>
      <c r="AD261" s="88"/>
      <c r="AE261" s="88"/>
      <c r="AF261" s="88"/>
      <c r="AG261" s="88"/>
      <c r="AH261" s="88"/>
      <c r="AI261" s="13"/>
      <c r="AJ261" s="13"/>
      <c r="AK261" s="13"/>
      <c r="AL261" s="88"/>
      <c r="AM261" s="88"/>
      <c r="AN261" s="88"/>
      <c r="AO261" s="88"/>
      <c r="AP261" s="88"/>
      <c r="AQ261" s="88"/>
      <c r="AR261" s="88"/>
      <c r="AS261" s="88"/>
      <c r="AT261" s="88"/>
      <c r="AU261" s="88"/>
      <c r="AV261" s="88"/>
      <c r="AW261" s="13"/>
      <c r="AX261" s="13"/>
      <c r="AY261" s="13"/>
      <c r="AZ261" s="88"/>
      <c r="BA261" s="88"/>
      <c r="BB261" s="88"/>
      <c r="BC261" s="88"/>
      <c r="BD261" s="88"/>
      <c r="BE261" s="88"/>
      <c r="BF261" s="88"/>
      <c r="BG261" s="88"/>
      <c r="BH261" s="88"/>
      <c r="BI261" s="88"/>
      <c r="BJ261" s="88"/>
      <c r="BK261" s="13"/>
      <c r="BL261" s="13"/>
      <c r="BM261" s="13"/>
      <c r="BN261" s="88"/>
      <c r="BO261" s="88"/>
      <c r="BP261" s="88"/>
      <c r="BQ261" s="88"/>
      <c r="BR261" s="88"/>
      <c r="BS261" s="88"/>
      <c r="BT261" s="88"/>
      <c r="BU261" s="88"/>
      <c r="BV261" s="88"/>
      <c r="BW261" s="88"/>
      <c r="BX261" s="88"/>
      <c r="BY261" s="13"/>
      <c r="BZ261" s="87"/>
      <c r="CA261" s="88"/>
      <c r="CB261" s="88"/>
      <c r="CC261" s="88"/>
      <c r="CD261" s="136"/>
      <c r="CE261" s="136"/>
      <c r="CF261" s="136"/>
      <c r="CG261" s="136"/>
      <c r="CH261" s="88"/>
      <c r="CI261" s="136"/>
      <c r="CJ261" s="136"/>
      <c r="CK261" s="88"/>
      <c r="CL261" s="136"/>
      <c r="CM261" s="136"/>
      <c r="CN261" s="136"/>
      <c r="CO261" s="136"/>
      <c r="CP261" s="136"/>
      <c r="CQ261" s="88"/>
      <c r="CR261" s="136"/>
      <c r="CS261" s="88"/>
      <c r="CT261" s="136"/>
      <c r="CU261" s="136"/>
      <c r="CV261" s="136"/>
      <c r="CW261" s="136"/>
      <c r="CX261" s="136"/>
      <c r="CY261" s="136"/>
      <c r="CZ261" s="136"/>
      <c r="DA261" s="136"/>
      <c r="DB261" s="136"/>
      <c r="DC261" s="136"/>
      <c r="DD261" s="136"/>
      <c r="DE261" s="136"/>
      <c r="DF261" s="136"/>
      <c r="DG261" s="88"/>
      <c r="DH261" s="85"/>
    </row>
    <row r="262" spans="1:112" hidden="1" x14ac:dyDescent="0.25">
      <c r="A262" s="47" t="s">
        <v>38</v>
      </c>
      <c r="B262" s="37"/>
      <c r="C262" s="37"/>
      <c r="D262" s="37"/>
      <c r="E262" s="37"/>
      <c r="F262" s="48"/>
      <c r="G262" s="263" t="s">
        <v>22</v>
      </c>
      <c r="H262" s="244"/>
      <c r="I262" s="245"/>
      <c r="J262" s="24" t="s">
        <v>136</v>
      </c>
      <c r="K262" s="24" t="s">
        <v>137</v>
      </c>
      <c r="L262" s="24" t="s">
        <v>138</v>
      </c>
      <c r="M262" s="24" t="s">
        <v>139</v>
      </c>
      <c r="N262" s="24" t="s">
        <v>140</v>
      </c>
      <c r="O262" s="24" t="s">
        <v>141</v>
      </c>
      <c r="P262" s="24" t="s">
        <v>142</v>
      </c>
      <c r="Q262" s="24" t="s">
        <v>143</v>
      </c>
      <c r="R262" s="24" t="s">
        <v>144</v>
      </c>
      <c r="S262" s="24" t="s">
        <v>145</v>
      </c>
      <c r="T262" s="24" t="s">
        <v>146</v>
      </c>
      <c r="U262" s="263" t="s">
        <v>23</v>
      </c>
      <c r="V262" s="244"/>
      <c r="W262" s="245"/>
      <c r="X262" s="24" t="s">
        <v>136</v>
      </c>
      <c r="Y262" s="24" t="s">
        <v>137</v>
      </c>
      <c r="Z262" s="24" t="s">
        <v>138</v>
      </c>
      <c r="AA262" s="24" t="s">
        <v>139</v>
      </c>
      <c r="AB262" s="24" t="s">
        <v>140</v>
      </c>
      <c r="AC262" s="24" t="s">
        <v>141</v>
      </c>
      <c r="AD262" s="24" t="s">
        <v>142</v>
      </c>
      <c r="AE262" s="24" t="s">
        <v>143</v>
      </c>
      <c r="AF262" s="24" t="s">
        <v>144</v>
      </c>
      <c r="AG262" s="24" t="s">
        <v>145</v>
      </c>
      <c r="AH262" s="24" t="s">
        <v>146</v>
      </c>
      <c r="AI262" s="263" t="s">
        <v>24</v>
      </c>
      <c r="AJ262" s="244"/>
      <c r="AK262" s="245"/>
      <c r="AL262" s="24" t="s">
        <v>136</v>
      </c>
      <c r="AM262" s="24" t="s">
        <v>137</v>
      </c>
      <c r="AN262" s="24" t="s">
        <v>138</v>
      </c>
      <c r="AO262" s="24" t="s">
        <v>139</v>
      </c>
      <c r="AP262" s="24" t="s">
        <v>140</v>
      </c>
      <c r="AQ262" s="24" t="s">
        <v>141</v>
      </c>
      <c r="AR262" s="24" t="s">
        <v>142</v>
      </c>
      <c r="AS262" s="24" t="s">
        <v>143</v>
      </c>
      <c r="AT262" s="24" t="s">
        <v>144</v>
      </c>
      <c r="AU262" s="24" t="s">
        <v>145</v>
      </c>
      <c r="AV262" s="24" t="s">
        <v>146</v>
      </c>
      <c r="AW262" s="263" t="s">
        <v>25</v>
      </c>
      <c r="AX262" s="244"/>
      <c r="AY262" s="245"/>
      <c r="AZ262" s="24" t="s">
        <v>136</v>
      </c>
      <c r="BA262" s="24" t="s">
        <v>137</v>
      </c>
      <c r="BB262" s="24" t="s">
        <v>138</v>
      </c>
      <c r="BC262" s="24" t="s">
        <v>139</v>
      </c>
      <c r="BD262" s="24" t="s">
        <v>140</v>
      </c>
      <c r="BE262" s="24" t="s">
        <v>141</v>
      </c>
      <c r="BF262" s="24" t="s">
        <v>142</v>
      </c>
      <c r="BG262" s="24" t="s">
        <v>143</v>
      </c>
      <c r="BH262" s="24" t="s">
        <v>144</v>
      </c>
      <c r="BI262" s="24" t="s">
        <v>145</v>
      </c>
      <c r="BJ262" s="24" t="s">
        <v>146</v>
      </c>
      <c r="BK262" s="263" t="s">
        <v>26</v>
      </c>
      <c r="BL262" s="244"/>
      <c r="BM262" s="245"/>
      <c r="BN262" s="24" t="s">
        <v>136</v>
      </c>
      <c r="BO262" s="24" t="s">
        <v>137</v>
      </c>
      <c r="BP262" s="24" t="s">
        <v>138</v>
      </c>
      <c r="BQ262" s="24" t="s">
        <v>139</v>
      </c>
      <c r="BR262" s="24" t="s">
        <v>140</v>
      </c>
      <c r="BS262" s="24" t="s">
        <v>141</v>
      </c>
      <c r="BT262" s="24" t="s">
        <v>142</v>
      </c>
      <c r="BU262" s="24" t="s">
        <v>143</v>
      </c>
      <c r="BV262" s="24" t="s">
        <v>144</v>
      </c>
      <c r="BW262" s="24" t="s">
        <v>145</v>
      </c>
      <c r="BX262" s="24" t="s">
        <v>146</v>
      </c>
      <c r="BY262" s="98" t="s">
        <v>0</v>
      </c>
      <c r="BZ262" s="12"/>
      <c r="CA262" s="111" t="s">
        <v>136</v>
      </c>
      <c r="CB262" s="98" t="s">
        <v>147</v>
      </c>
      <c r="CC262" s="28"/>
      <c r="CD262" s="134" t="s">
        <v>38</v>
      </c>
      <c r="CE262" s="134" t="s">
        <v>38</v>
      </c>
      <c r="CF262" s="134" t="s">
        <v>38</v>
      </c>
      <c r="CG262" s="134" t="s">
        <v>38</v>
      </c>
      <c r="CH262" s="134" t="s">
        <v>38</v>
      </c>
      <c r="CI262" s="134" t="s">
        <v>38</v>
      </c>
      <c r="CJ262" s="134" t="s">
        <v>38</v>
      </c>
      <c r="CK262" s="134" t="s">
        <v>38</v>
      </c>
      <c r="CL262" s="134" t="s">
        <v>38</v>
      </c>
      <c r="CM262" s="134" t="s">
        <v>38</v>
      </c>
      <c r="CN262" s="134" t="s">
        <v>38</v>
      </c>
      <c r="CO262" s="134" t="s">
        <v>38</v>
      </c>
      <c r="CP262" s="134" t="s">
        <v>38</v>
      </c>
      <c r="CQ262" s="134" t="s">
        <v>38</v>
      </c>
      <c r="CR262" s="134" t="s">
        <v>38</v>
      </c>
      <c r="CS262" s="134" t="s">
        <v>38</v>
      </c>
      <c r="CT262" s="134" t="s">
        <v>38</v>
      </c>
      <c r="CU262" s="134" t="s">
        <v>38</v>
      </c>
      <c r="CV262" s="134" t="s">
        <v>38</v>
      </c>
      <c r="CW262" s="134" t="s">
        <v>38</v>
      </c>
      <c r="CX262" s="134" t="s">
        <v>38</v>
      </c>
      <c r="CY262" s="134" t="s">
        <v>38</v>
      </c>
      <c r="CZ262" s="134" t="s">
        <v>38</v>
      </c>
      <c r="DA262" s="134" t="s">
        <v>38</v>
      </c>
      <c r="DB262" s="134" t="s">
        <v>38</v>
      </c>
      <c r="DC262" s="134" t="s">
        <v>38</v>
      </c>
      <c r="DD262" s="134" t="s">
        <v>38</v>
      </c>
      <c r="DE262" s="134" t="s">
        <v>38</v>
      </c>
      <c r="DF262" s="134" t="s">
        <v>38</v>
      </c>
      <c r="DG262" s="134" t="s">
        <v>38</v>
      </c>
    </row>
    <row r="263" spans="1:112" hidden="1" x14ac:dyDescent="0.25">
      <c r="A263" s="196"/>
      <c r="B263" s="39"/>
      <c r="C263" s="39"/>
      <c r="D263" s="39"/>
      <c r="E263" s="39"/>
      <c r="F263" s="49"/>
      <c r="G263" s="286"/>
      <c r="H263" s="247"/>
      <c r="I263" s="248"/>
      <c r="J263" s="52"/>
      <c r="K263" s="52"/>
      <c r="L263" s="52"/>
      <c r="M263" s="52"/>
      <c r="N263" s="52"/>
      <c r="O263" s="52"/>
      <c r="P263" s="52"/>
      <c r="Q263" s="52"/>
      <c r="R263" s="52"/>
      <c r="S263" s="52"/>
      <c r="T263" s="52"/>
      <c r="U263" s="260"/>
      <c r="V263" s="247"/>
      <c r="W263" s="248"/>
      <c r="X263" s="52"/>
      <c r="Y263" s="52"/>
      <c r="Z263" s="52"/>
      <c r="AA263" s="52"/>
      <c r="AB263" s="52"/>
      <c r="AC263" s="52"/>
      <c r="AD263" s="52"/>
      <c r="AE263" s="52"/>
      <c r="AF263" s="52"/>
      <c r="AG263" s="52"/>
      <c r="AH263" s="52"/>
      <c r="AI263" s="260"/>
      <c r="AJ263" s="247"/>
      <c r="AK263" s="248"/>
      <c r="AL263" s="52"/>
      <c r="AM263" s="52"/>
      <c r="AN263" s="52"/>
      <c r="AO263" s="52"/>
      <c r="AP263" s="52"/>
      <c r="AQ263" s="52"/>
      <c r="AR263" s="52"/>
      <c r="AS263" s="52"/>
      <c r="AT263" s="52"/>
      <c r="AU263" s="52"/>
      <c r="AV263" s="52"/>
      <c r="AW263" s="260"/>
      <c r="AX263" s="247"/>
      <c r="AY263" s="248"/>
      <c r="AZ263" s="52"/>
      <c r="BA263" s="52"/>
      <c r="BB263" s="52"/>
      <c r="BC263" s="52"/>
      <c r="BD263" s="52"/>
      <c r="BE263" s="52"/>
      <c r="BF263" s="52"/>
      <c r="BG263" s="52"/>
      <c r="BH263" s="52"/>
      <c r="BI263" s="52"/>
      <c r="BJ263" s="52"/>
      <c r="BK263" s="260"/>
      <c r="BL263" s="247"/>
      <c r="BM263" s="248"/>
      <c r="BN263" s="52"/>
      <c r="BO263" s="52"/>
      <c r="BP263" s="52"/>
      <c r="BQ263" s="52"/>
      <c r="BR263" s="52"/>
      <c r="BS263" s="52"/>
      <c r="BT263" s="52"/>
      <c r="BU263" s="52"/>
      <c r="BV263" s="52"/>
      <c r="BW263" s="52"/>
      <c r="BX263" s="52"/>
      <c r="BY263" s="149"/>
      <c r="BZ263" s="12"/>
      <c r="CA263" s="118"/>
      <c r="CB263" s="152"/>
      <c r="CC263" s="52"/>
      <c r="CD263" s="99"/>
      <c r="CE263" s="99"/>
      <c r="CF263" s="99"/>
      <c r="CG263" s="99"/>
      <c r="CH263" s="99"/>
      <c r="CI263" s="99"/>
      <c r="CJ263" s="99"/>
      <c r="CK263" s="99"/>
      <c r="CL263" s="99"/>
      <c r="CM263" s="99"/>
      <c r="CN263" s="99"/>
      <c r="CO263" s="99"/>
      <c r="CP263" s="99"/>
      <c r="CQ263" s="99"/>
      <c r="CR263" s="99"/>
      <c r="CS263" s="99"/>
      <c r="CT263" s="99"/>
      <c r="CU263" s="99"/>
      <c r="CV263" s="99"/>
      <c r="CW263" s="99"/>
      <c r="CX263" s="99"/>
      <c r="CY263" s="99"/>
      <c r="CZ263" s="99"/>
      <c r="DA263" s="99"/>
      <c r="DB263" s="99"/>
      <c r="DC263" s="99"/>
      <c r="DD263" s="99"/>
      <c r="DE263" s="99"/>
      <c r="DF263" s="99"/>
      <c r="DG263" s="99"/>
    </row>
    <row r="264" spans="1:112" hidden="1" x14ac:dyDescent="0.25">
      <c r="A264" s="238" t="s">
        <v>84</v>
      </c>
      <c r="B264" s="239"/>
      <c r="C264" s="239"/>
      <c r="D264" s="239"/>
      <c r="E264" s="239"/>
      <c r="F264" s="53"/>
      <c r="G264" s="253">
        <v>0</v>
      </c>
      <c r="H264" s="261"/>
      <c r="I264" s="262"/>
      <c r="J264" s="115">
        <v>0</v>
      </c>
      <c r="K264" s="115">
        <v>0</v>
      </c>
      <c r="L264" s="115">
        <v>0</v>
      </c>
      <c r="M264" s="115">
        <v>0</v>
      </c>
      <c r="N264" s="115">
        <v>0</v>
      </c>
      <c r="O264" s="115">
        <v>0</v>
      </c>
      <c r="P264" s="115">
        <v>0</v>
      </c>
      <c r="Q264" s="115">
        <v>0</v>
      </c>
      <c r="R264" s="115">
        <v>0</v>
      </c>
      <c r="S264" s="115">
        <v>0</v>
      </c>
      <c r="T264" s="115">
        <v>0</v>
      </c>
      <c r="U264" s="253">
        <v>0</v>
      </c>
      <c r="V264" s="261"/>
      <c r="W264" s="262"/>
      <c r="X264" s="115">
        <v>0</v>
      </c>
      <c r="Y264" s="115">
        <v>0</v>
      </c>
      <c r="Z264" s="115">
        <v>0</v>
      </c>
      <c r="AA264" s="115">
        <v>0</v>
      </c>
      <c r="AB264" s="115">
        <v>0</v>
      </c>
      <c r="AC264" s="115">
        <v>0</v>
      </c>
      <c r="AD264" s="115">
        <v>0</v>
      </c>
      <c r="AE264" s="115">
        <v>0</v>
      </c>
      <c r="AF264" s="115">
        <v>0</v>
      </c>
      <c r="AG264" s="115">
        <v>0</v>
      </c>
      <c r="AH264" s="115">
        <v>0</v>
      </c>
      <c r="AI264" s="253">
        <v>0</v>
      </c>
      <c r="AJ264" s="261"/>
      <c r="AK264" s="262"/>
      <c r="AL264" s="115">
        <v>0</v>
      </c>
      <c r="AM264" s="115">
        <v>0</v>
      </c>
      <c r="AN264" s="115">
        <v>0</v>
      </c>
      <c r="AO264" s="115">
        <v>0</v>
      </c>
      <c r="AP264" s="115">
        <v>0</v>
      </c>
      <c r="AQ264" s="115">
        <v>0</v>
      </c>
      <c r="AR264" s="115">
        <v>0</v>
      </c>
      <c r="AS264" s="115">
        <v>0</v>
      </c>
      <c r="AT264" s="115">
        <v>0</v>
      </c>
      <c r="AU264" s="115">
        <v>0</v>
      </c>
      <c r="AV264" s="115">
        <v>0</v>
      </c>
      <c r="AW264" s="253">
        <v>0</v>
      </c>
      <c r="AX264" s="261"/>
      <c r="AY264" s="262"/>
      <c r="AZ264" s="115">
        <v>0</v>
      </c>
      <c r="BA264" s="115">
        <v>0</v>
      </c>
      <c r="BB264" s="115">
        <v>0</v>
      </c>
      <c r="BC264" s="115">
        <v>0</v>
      </c>
      <c r="BD264" s="115">
        <v>0</v>
      </c>
      <c r="BE264" s="115">
        <v>0</v>
      </c>
      <c r="BF264" s="115">
        <v>0</v>
      </c>
      <c r="BG264" s="115">
        <v>0</v>
      </c>
      <c r="BH264" s="115">
        <v>0</v>
      </c>
      <c r="BI264" s="115">
        <v>0</v>
      </c>
      <c r="BJ264" s="115">
        <v>0</v>
      </c>
      <c r="BK264" s="253">
        <v>0</v>
      </c>
      <c r="BL264" s="261"/>
      <c r="BM264" s="262"/>
      <c r="BN264" s="115">
        <v>0</v>
      </c>
      <c r="BO264" s="115">
        <v>0</v>
      </c>
      <c r="BP264" s="115">
        <v>0</v>
      </c>
      <c r="BQ264" s="115">
        <v>0</v>
      </c>
      <c r="BR264" s="115">
        <v>0</v>
      </c>
      <c r="BS264" s="115">
        <v>0</v>
      </c>
      <c r="BT264" s="115">
        <v>0</v>
      </c>
      <c r="BU264" s="115">
        <v>0</v>
      </c>
      <c r="BV264" s="115">
        <v>0</v>
      </c>
      <c r="BW264" s="115">
        <v>0</v>
      </c>
      <c r="BX264" s="115">
        <v>0</v>
      </c>
      <c r="BY264" s="99">
        <f>SUM(G264,U264,AI264,AW264,BK264)</f>
        <v>0</v>
      </c>
      <c r="BZ264" s="12"/>
      <c r="CA264" s="116">
        <f>SUM(J264,X264,AL264,AZ264,BN264)</f>
        <v>0</v>
      </c>
      <c r="CB264" s="154">
        <f>SUM(K264:T264,Y264:AH264,AM264:AV264,BA264:BJ264,BO264:BX264)</f>
        <v>0</v>
      </c>
      <c r="CC264" s="115"/>
      <c r="CD264" s="99">
        <f>BY264-SUM(CE264:DG264)</f>
        <v>0</v>
      </c>
      <c r="CE264" s="99">
        <v>0</v>
      </c>
      <c r="CF264" s="99">
        <v>0</v>
      </c>
      <c r="CG264" s="99">
        <v>0</v>
      </c>
      <c r="CH264" s="99">
        <v>0</v>
      </c>
      <c r="CI264" s="99">
        <v>0</v>
      </c>
      <c r="CJ264" s="99">
        <v>0</v>
      </c>
      <c r="CK264" s="99">
        <v>0</v>
      </c>
      <c r="CL264" s="99">
        <v>0</v>
      </c>
      <c r="CM264" s="99">
        <v>0</v>
      </c>
      <c r="CN264" s="99">
        <v>0</v>
      </c>
      <c r="CO264" s="99">
        <v>0</v>
      </c>
      <c r="CP264" s="99">
        <v>0</v>
      </c>
      <c r="CQ264" s="99">
        <v>0</v>
      </c>
      <c r="CR264" s="99">
        <v>0</v>
      </c>
      <c r="CS264" s="99">
        <v>0</v>
      </c>
      <c r="CT264" s="99">
        <v>0</v>
      </c>
      <c r="CU264" s="99">
        <v>0</v>
      </c>
      <c r="CV264" s="99">
        <v>0</v>
      </c>
      <c r="CW264" s="99">
        <v>0</v>
      </c>
      <c r="CX264" s="99">
        <v>0</v>
      </c>
      <c r="CY264" s="99">
        <v>0</v>
      </c>
      <c r="CZ264" s="99">
        <v>0</v>
      </c>
      <c r="DA264" s="99">
        <v>0</v>
      </c>
      <c r="DB264" s="99">
        <v>0</v>
      </c>
      <c r="DC264" s="99">
        <v>0</v>
      </c>
      <c r="DD264" s="99">
        <v>0</v>
      </c>
      <c r="DE264" s="99">
        <v>0</v>
      </c>
      <c r="DF264" s="99">
        <v>0</v>
      </c>
      <c r="DG264" s="99">
        <v>0</v>
      </c>
    </row>
    <row r="265" spans="1:112" hidden="1" x14ac:dyDescent="0.25">
      <c r="A265" s="238" t="s">
        <v>84</v>
      </c>
      <c r="B265" s="239"/>
      <c r="C265" s="239"/>
      <c r="D265" s="239"/>
      <c r="E265" s="239"/>
      <c r="F265" s="53"/>
      <c r="G265" s="253">
        <v>0</v>
      </c>
      <c r="H265" s="261"/>
      <c r="I265" s="262"/>
      <c r="J265" s="86">
        <v>0</v>
      </c>
      <c r="K265" s="86">
        <v>0</v>
      </c>
      <c r="L265" s="86">
        <v>0</v>
      </c>
      <c r="M265" s="86">
        <v>0</v>
      </c>
      <c r="N265" s="86">
        <v>0</v>
      </c>
      <c r="O265" s="86">
        <v>0</v>
      </c>
      <c r="P265" s="86">
        <v>0</v>
      </c>
      <c r="Q265" s="86">
        <v>0</v>
      </c>
      <c r="R265" s="86">
        <v>0</v>
      </c>
      <c r="S265" s="86">
        <v>0</v>
      </c>
      <c r="T265" s="86">
        <v>0</v>
      </c>
      <c r="U265" s="253">
        <v>0</v>
      </c>
      <c r="V265" s="261"/>
      <c r="W265" s="262"/>
      <c r="X265" s="86">
        <v>0</v>
      </c>
      <c r="Y265" s="86">
        <v>0</v>
      </c>
      <c r="Z265" s="86">
        <v>0</v>
      </c>
      <c r="AA265" s="86">
        <v>0</v>
      </c>
      <c r="AB265" s="86">
        <v>0</v>
      </c>
      <c r="AC265" s="86">
        <v>0</v>
      </c>
      <c r="AD265" s="86">
        <v>0</v>
      </c>
      <c r="AE265" s="86">
        <v>0</v>
      </c>
      <c r="AF265" s="86">
        <v>0</v>
      </c>
      <c r="AG265" s="86">
        <v>0</v>
      </c>
      <c r="AH265" s="86">
        <v>0</v>
      </c>
      <c r="AI265" s="253">
        <v>0</v>
      </c>
      <c r="AJ265" s="261"/>
      <c r="AK265" s="262"/>
      <c r="AL265" s="86">
        <v>0</v>
      </c>
      <c r="AM265" s="86">
        <v>0</v>
      </c>
      <c r="AN265" s="86">
        <v>0</v>
      </c>
      <c r="AO265" s="86">
        <v>0</v>
      </c>
      <c r="AP265" s="86">
        <v>0</v>
      </c>
      <c r="AQ265" s="86">
        <v>0</v>
      </c>
      <c r="AR265" s="86">
        <v>0</v>
      </c>
      <c r="AS265" s="86">
        <v>0</v>
      </c>
      <c r="AT265" s="86">
        <v>0</v>
      </c>
      <c r="AU265" s="86">
        <v>0</v>
      </c>
      <c r="AV265" s="86">
        <v>0</v>
      </c>
      <c r="AW265" s="253">
        <v>0</v>
      </c>
      <c r="AX265" s="261"/>
      <c r="AY265" s="262"/>
      <c r="AZ265" s="86">
        <v>0</v>
      </c>
      <c r="BA265" s="86">
        <v>0</v>
      </c>
      <c r="BB265" s="86">
        <v>0</v>
      </c>
      <c r="BC265" s="86">
        <v>0</v>
      </c>
      <c r="BD265" s="86">
        <v>0</v>
      </c>
      <c r="BE265" s="86">
        <v>0</v>
      </c>
      <c r="BF265" s="86">
        <v>0</v>
      </c>
      <c r="BG265" s="86">
        <v>0</v>
      </c>
      <c r="BH265" s="86">
        <v>0</v>
      </c>
      <c r="BI265" s="86">
        <v>0</v>
      </c>
      <c r="BJ265" s="86">
        <v>0</v>
      </c>
      <c r="BK265" s="253">
        <v>0</v>
      </c>
      <c r="BL265" s="261"/>
      <c r="BM265" s="262"/>
      <c r="BN265" s="86">
        <v>0</v>
      </c>
      <c r="BO265" s="86">
        <v>0</v>
      </c>
      <c r="BP265" s="86">
        <v>0</v>
      </c>
      <c r="BQ265" s="86">
        <v>0</v>
      </c>
      <c r="BR265" s="86">
        <v>0</v>
      </c>
      <c r="BS265" s="86">
        <v>0</v>
      </c>
      <c r="BT265" s="86">
        <v>0</v>
      </c>
      <c r="BU265" s="86">
        <v>0</v>
      </c>
      <c r="BV265" s="86">
        <v>0</v>
      </c>
      <c r="BW265" s="86">
        <v>0</v>
      </c>
      <c r="BX265" s="86">
        <v>0</v>
      </c>
      <c r="BY265" s="99">
        <f t="shared" ref="BY265:BY273" si="179">SUM(G265,U265,AI265,AW265,BK265)</f>
        <v>0</v>
      </c>
      <c r="BZ265" s="12"/>
      <c r="CA265" s="116">
        <f t="shared" ref="CA265:CA273" si="180">SUM(J265,X265,AL265,AZ265,BN265)</f>
        <v>0</v>
      </c>
      <c r="CB265" s="154">
        <f t="shared" ref="CB265:CB273" si="181">SUM(K265:T265,Y265:AH265,AM265:AV265,BA265:BJ265,BO265:BX265)</f>
        <v>0</v>
      </c>
      <c r="CC265" s="86"/>
      <c r="CD265" s="99">
        <f t="shared" ref="CD265:CD273" si="182">BY265-SUM(CE265:DG265)</f>
        <v>0</v>
      </c>
      <c r="CE265" s="99">
        <v>0</v>
      </c>
      <c r="CF265" s="99">
        <v>0</v>
      </c>
      <c r="CG265" s="99">
        <v>0</v>
      </c>
      <c r="CH265" s="99">
        <v>0</v>
      </c>
      <c r="CI265" s="99">
        <v>0</v>
      </c>
      <c r="CJ265" s="99">
        <v>0</v>
      </c>
      <c r="CK265" s="99">
        <v>0</v>
      </c>
      <c r="CL265" s="99">
        <v>0</v>
      </c>
      <c r="CM265" s="99">
        <v>0</v>
      </c>
      <c r="CN265" s="99">
        <v>0</v>
      </c>
      <c r="CO265" s="99">
        <v>0</v>
      </c>
      <c r="CP265" s="99">
        <v>0</v>
      </c>
      <c r="CQ265" s="99">
        <v>0</v>
      </c>
      <c r="CR265" s="99">
        <v>0</v>
      </c>
      <c r="CS265" s="99">
        <v>0</v>
      </c>
      <c r="CT265" s="99">
        <v>0</v>
      </c>
      <c r="CU265" s="99">
        <v>0</v>
      </c>
      <c r="CV265" s="99">
        <v>0</v>
      </c>
      <c r="CW265" s="99">
        <v>0</v>
      </c>
      <c r="CX265" s="99">
        <v>0</v>
      </c>
      <c r="CY265" s="99">
        <v>0</v>
      </c>
      <c r="CZ265" s="99">
        <v>0</v>
      </c>
      <c r="DA265" s="99">
        <v>0</v>
      </c>
      <c r="DB265" s="99">
        <v>0</v>
      </c>
      <c r="DC265" s="99">
        <v>0</v>
      </c>
      <c r="DD265" s="99">
        <v>0</v>
      </c>
      <c r="DE265" s="99">
        <v>0</v>
      </c>
      <c r="DF265" s="99">
        <v>0</v>
      </c>
      <c r="DG265" s="99">
        <v>0</v>
      </c>
    </row>
    <row r="266" spans="1:112" hidden="1" x14ac:dyDescent="0.25">
      <c r="A266" s="270" t="s">
        <v>84</v>
      </c>
      <c r="B266" s="271"/>
      <c r="C266" s="271"/>
      <c r="D266" s="271"/>
      <c r="E266" s="271"/>
      <c r="F266" s="53"/>
      <c r="G266" s="253">
        <v>0</v>
      </c>
      <c r="H266" s="261"/>
      <c r="I266" s="262"/>
      <c r="J266" s="86">
        <v>0</v>
      </c>
      <c r="K266" s="86">
        <v>0</v>
      </c>
      <c r="L266" s="86">
        <v>0</v>
      </c>
      <c r="M266" s="86">
        <v>0</v>
      </c>
      <c r="N266" s="86">
        <v>0</v>
      </c>
      <c r="O266" s="86">
        <v>0</v>
      </c>
      <c r="P266" s="86">
        <v>0</v>
      </c>
      <c r="Q266" s="86">
        <v>0</v>
      </c>
      <c r="R266" s="86">
        <v>0</v>
      </c>
      <c r="S266" s="86">
        <v>0</v>
      </c>
      <c r="T266" s="86">
        <v>0</v>
      </c>
      <c r="U266" s="253">
        <v>0</v>
      </c>
      <c r="V266" s="261"/>
      <c r="W266" s="262"/>
      <c r="X266" s="86">
        <v>0</v>
      </c>
      <c r="Y266" s="86">
        <v>0</v>
      </c>
      <c r="Z266" s="86">
        <v>0</v>
      </c>
      <c r="AA266" s="86">
        <v>0</v>
      </c>
      <c r="AB266" s="86">
        <v>0</v>
      </c>
      <c r="AC266" s="86">
        <v>0</v>
      </c>
      <c r="AD266" s="86">
        <v>0</v>
      </c>
      <c r="AE266" s="86">
        <v>0</v>
      </c>
      <c r="AF266" s="86">
        <v>0</v>
      </c>
      <c r="AG266" s="86">
        <v>0</v>
      </c>
      <c r="AH266" s="86">
        <v>0</v>
      </c>
      <c r="AI266" s="253">
        <v>0</v>
      </c>
      <c r="AJ266" s="261"/>
      <c r="AK266" s="262"/>
      <c r="AL266" s="86">
        <v>0</v>
      </c>
      <c r="AM266" s="86">
        <v>0</v>
      </c>
      <c r="AN266" s="86">
        <v>0</v>
      </c>
      <c r="AO266" s="86">
        <v>0</v>
      </c>
      <c r="AP266" s="86">
        <v>0</v>
      </c>
      <c r="AQ266" s="86">
        <v>0</v>
      </c>
      <c r="AR266" s="86">
        <v>0</v>
      </c>
      <c r="AS266" s="86">
        <v>0</v>
      </c>
      <c r="AT266" s="86">
        <v>0</v>
      </c>
      <c r="AU266" s="86">
        <v>0</v>
      </c>
      <c r="AV266" s="86">
        <v>0</v>
      </c>
      <c r="AW266" s="253">
        <v>0</v>
      </c>
      <c r="AX266" s="261"/>
      <c r="AY266" s="262"/>
      <c r="AZ266" s="86">
        <v>0</v>
      </c>
      <c r="BA266" s="86">
        <v>0</v>
      </c>
      <c r="BB266" s="86">
        <v>0</v>
      </c>
      <c r="BC266" s="86">
        <v>0</v>
      </c>
      <c r="BD266" s="86">
        <v>0</v>
      </c>
      <c r="BE266" s="86">
        <v>0</v>
      </c>
      <c r="BF266" s="86">
        <v>0</v>
      </c>
      <c r="BG266" s="86">
        <v>0</v>
      </c>
      <c r="BH266" s="86">
        <v>0</v>
      </c>
      <c r="BI266" s="86">
        <v>0</v>
      </c>
      <c r="BJ266" s="86">
        <v>0</v>
      </c>
      <c r="BK266" s="253">
        <v>0</v>
      </c>
      <c r="BL266" s="261"/>
      <c r="BM266" s="262"/>
      <c r="BN266" s="86">
        <v>0</v>
      </c>
      <c r="BO266" s="86">
        <v>0</v>
      </c>
      <c r="BP266" s="86">
        <v>0</v>
      </c>
      <c r="BQ266" s="86">
        <v>0</v>
      </c>
      <c r="BR266" s="86">
        <v>0</v>
      </c>
      <c r="BS266" s="86">
        <v>0</v>
      </c>
      <c r="BT266" s="86">
        <v>0</v>
      </c>
      <c r="BU266" s="86">
        <v>0</v>
      </c>
      <c r="BV266" s="86">
        <v>0</v>
      </c>
      <c r="BW266" s="86">
        <v>0</v>
      </c>
      <c r="BX266" s="86">
        <v>0</v>
      </c>
      <c r="BY266" s="99">
        <f t="shared" si="179"/>
        <v>0</v>
      </c>
      <c r="BZ266" s="12"/>
      <c r="CA266" s="116">
        <f t="shared" si="180"/>
        <v>0</v>
      </c>
      <c r="CB266" s="154">
        <f t="shared" si="181"/>
        <v>0</v>
      </c>
      <c r="CC266" s="86"/>
      <c r="CD266" s="99">
        <f t="shared" si="182"/>
        <v>0</v>
      </c>
      <c r="CE266" s="99">
        <v>0</v>
      </c>
      <c r="CF266" s="99">
        <v>0</v>
      </c>
      <c r="CG266" s="99">
        <v>0</v>
      </c>
      <c r="CH266" s="99">
        <v>0</v>
      </c>
      <c r="CI266" s="99">
        <v>0</v>
      </c>
      <c r="CJ266" s="99">
        <v>0</v>
      </c>
      <c r="CK266" s="99">
        <v>0</v>
      </c>
      <c r="CL266" s="99">
        <v>0</v>
      </c>
      <c r="CM266" s="99">
        <v>0</v>
      </c>
      <c r="CN266" s="99">
        <v>0</v>
      </c>
      <c r="CO266" s="99">
        <v>0</v>
      </c>
      <c r="CP266" s="99">
        <v>0</v>
      </c>
      <c r="CQ266" s="99">
        <v>0</v>
      </c>
      <c r="CR266" s="99">
        <v>0</v>
      </c>
      <c r="CS266" s="99">
        <v>0</v>
      </c>
      <c r="CT266" s="99">
        <v>0</v>
      </c>
      <c r="CU266" s="99">
        <v>0</v>
      </c>
      <c r="CV266" s="99">
        <v>0</v>
      </c>
      <c r="CW266" s="99">
        <v>0</v>
      </c>
      <c r="CX266" s="99">
        <v>0</v>
      </c>
      <c r="CY266" s="99">
        <v>0</v>
      </c>
      <c r="CZ266" s="99">
        <v>0</v>
      </c>
      <c r="DA266" s="99">
        <v>0</v>
      </c>
      <c r="DB266" s="99">
        <v>0</v>
      </c>
      <c r="DC266" s="99">
        <v>0</v>
      </c>
      <c r="DD266" s="99">
        <v>0</v>
      </c>
      <c r="DE266" s="99">
        <v>0</v>
      </c>
      <c r="DF266" s="99">
        <v>0</v>
      </c>
      <c r="DG266" s="99">
        <v>0</v>
      </c>
    </row>
    <row r="267" spans="1:112" hidden="1" x14ac:dyDescent="0.25">
      <c r="A267" s="270" t="s">
        <v>84</v>
      </c>
      <c r="B267" s="271"/>
      <c r="C267" s="271"/>
      <c r="D267" s="271"/>
      <c r="E267" s="271"/>
      <c r="F267" s="53"/>
      <c r="G267" s="253">
        <v>0</v>
      </c>
      <c r="H267" s="261"/>
      <c r="I267" s="262"/>
      <c r="J267" s="86">
        <v>0</v>
      </c>
      <c r="K267" s="86">
        <v>0</v>
      </c>
      <c r="L267" s="86">
        <v>0</v>
      </c>
      <c r="M267" s="86">
        <v>0</v>
      </c>
      <c r="N267" s="86">
        <v>0</v>
      </c>
      <c r="O267" s="86">
        <v>0</v>
      </c>
      <c r="P267" s="86">
        <v>0</v>
      </c>
      <c r="Q267" s="86">
        <v>0</v>
      </c>
      <c r="R267" s="86">
        <v>0</v>
      </c>
      <c r="S267" s="86">
        <v>0</v>
      </c>
      <c r="T267" s="86">
        <v>0</v>
      </c>
      <c r="U267" s="253">
        <v>0</v>
      </c>
      <c r="V267" s="261"/>
      <c r="W267" s="262"/>
      <c r="X267" s="86">
        <v>0</v>
      </c>
      <c r="Y267" s="86">
        <v>0</v>
      </c>
      <c r="Z267" s="86">
        <v>0</v>
      </c>
      <c r="AA267" s="86">
        <v>0</v>
      </c>
      <c r="AB267" s="86">
        <v>0</v>
      </c>
      <c r="AC267" s="86">
        <v>0</v>
      </c>
      <c r="AD267" s="86">
        <v>0</v>
      </c>
      <c r="AE267" s="86">
        <v>0</v>
      </c>
      <c r="AF267" s="86">
        <v>0</v>
      </c>
      <c r="AG267" s="86">
        <v>0</v>
      </c>
      <c r="AH267" s="86">
        <v>0</v>
      </c>
      <c r="AI267" s="253">
        <v>0</v>
      </c>
      <c r="AJ267" s="261"/>
      <c r="AK267" s="262"/>
      <c r="AL267" s="86">
        <v>0</v>
      </c>
      <c r="AM267" s="86">
        <v>0</v>
      </c>
      <c r="AN267" s="86">
        <v>0</v>
      </c>
      <c r="AO267" s="86">
        <v>0</v>
      </c>
      <c r="AP267" s="86">
        <v>0</v>
      </c>
      <c r="AQ267" s="86">
        <v>0</v>
      </c>
      <c r="AR267" s="86">
        <v>0</v>
      </c>
      <c r="AS267" s="86">
        <v>0</v>
      </c>
      <c r="AT267" s="86">
        <v>0</v>
      </c>
      <c r="AU267" s="86">
        <v>0</v>
      </c>
      <c r="AV267" s="86">
        <v>0</v>
      </c>
      <c r="AW267" s="253">
        <v>0</v>
      </c>
      <c r="AX267" s="261"/>
      <c r="AY267" s="262"/>
      <c r="AZ267" s="86">
        <v>0</v>
      </c>
      <c r="BA267" s="86">
        <v>0</v>
      </c>
      <c r="BB267" s="86">
        <v>0</v>
      </c>
      <c r="BC267" s="86">
        <v>0</v>
      </c>
      <c r="BD267" s="86">
        <v>0</v>
      </c>
      <c r="BE267" s="86">
        <v>0</v>
      </c>
      <c r="BF267" s="86">
        <v>0</v>
      </c>
      <c r="BG267" s="86">
        <v>0</v>
      </c>
      <c r="BH267" s="86">
        <v>0</v>
      </c>
      <c r="BI267" s="86">
        <v>0</v>
      </c>
      <c r="BJ267" s="86">
        <v>0</v>
      </c>
      <c r="BK267" s="253">
        <v>0</v>
      </c>
      <c r="BL267" s="261"/>
      <c r="BM267" s="262"/>
      <c r="BN267" s="86">
        <v>0</v>
      </c>
      <c r="BO267" s="86">
        <v>0</v>
      </c>
      <c r="BP267" s="86">
        <v>0</v>
      </c>
      <c r="BQ267" s="86">
        <v>0</v>
      </c>
      <c r="BR267" s="86">
        <v>0</v>
      </c>
      <c r="BS267" s="86">
        <v>0</v>
      </c>
      <c r="BT267" s="86">
        <v>0</v>
      </c>
      <c r="BU267" s="86">
        <v>0</v>
      </c>
      <c r="BV267" s="86">
        <v>0</v>
      </c>
      <c r="BW267" s="86">
        <v>0</v>
      </c>
      <c r="BX267" s="86">
        <v>0</v>
      </c>
      <c r="BY267" s="99">
        <f t="shared" si="179"/>
        <v>0</v>
      </c>
      <c r="BZ267" s="12"/>
      <c r="CA267" s="116">
        <f t="shared" si="180"/>
        <v>0</v>
      </c>
      <c r="CB267" s="154">
        <f t="shared" si="181"/>
        <v>0</v>
      </c>
      <c r="CC267" s="86"/>
      <c r="CD267" s="99">
        <f t="shared" si="182"/>
        <v>0</v>
      </c>
      <c r="CE267" s="99">
        <v>0</v>
      </c>
      <c r="CF267" s="99">
        <v>0</v>
      </c>
      <c r="CG267" s="99">
        <v>0</v>
      </c>
      <c r="CH267" s="99">
        <v>0</v>
      </c>
      <c r="CI267" s="99">
        <v>0</v>
      </c>
      <c r="CJ267" s="99">
        <v>0</v>
      </c>
      <c r="CK267" s="99">
        <v>0</v>
      </c>
      <c r="CL267" s="99">
        <v>0</v>
      </c>
      <c r="CM267" s="99">
        <v>0</v>
      </c>
      <c r="CN267" s="99">
        <v>0</v>
      </c>
      <c r="CO267" s="99">
        <v>0</v>
      </c>
      <c r="CP267" s="99">
        <v>0</v>
      </c>
      <c r="CQ267" s="99">
        <v>0</v>
      </c>
      <c r="CR267" s="99">
        <v>0</v>
      </c>
      <c r="CS267" s="99">
        <v>0</v>
      </c>
      <c r="CT267" s="99">
        <v>0</v>
      </c>
      <c r="CU267" s="99">
        <v>0</v>
      </c>
      <c r="CV267" s="99">
        <v>0</v>
      </c>
      <c r="CW267" s="99">
        <v>0</v>
      </c>
      <c r="CX267" s="99">
        <v>0</v>
      </c>
      <c r="CY267" s="99">
        <v>0</v>
      </c>
      <c r="CZ267" s="99">
        <v>0</v>
      </c>
      <c r="DA267" s="99">
        <v>0</v>
      </c>
      <c r="DB267" s="99">
        <v>0</v>
      </c>
      <c r="DC267" s="99">
        <v>0</v>
      </c>
      <c r="DD267" s="99">
        <v>0</v>
      </c>
      <c r="DE267" s="99">
        <v>0</v>
      </c>
      <c r="DF267" s="99">
        <v>0</v>
      </c>
      <c r="DG267" s="99">
        <v>0</v>
      </c>
    </row>
    <row r="268" spans="1:112" hidden="1" x14ac:dyDescent="0.25">
      <c r="A268" s="270" t="s">
        <v>84</v>
      </c>
      <c r="B268" s="271"/>
      <c r="C268" s="271"/>
      <c r="D268" s="271"/>
      <c r="E268" s="271"/>
      <c r="F268" s="53"/>
      <c r="G268" s="253">
        <v>0</v>
      </c>
      <c r="H268" s="261"/>
      <c r="I268" s="262"/>
      <c r="J268" s="86">
        <v>0</v>
      </c>
      <c r="K268" s="86">
        <v>0</v>
      </c>
      <c r="L268" s="86">
        <v>0</v>
      </c>
      <c r="M268" s="86">
        <v>0</v>
      </c>
      <c r="N268" s="86">
        <v>0</v>
      </c>
      <c r="O268" s="86">
        <v>0</v>
      </c>
      <c r="P268" s="86">
        <v>0</v>
      </c>
      <c r="Q268" s="86">
        <v>0</v>
      </c>
      <c r="R268" s="86">
        <v>0</v>
      </c>
      <c r="S268" s="86">
        <v>0</v>
      </c>
      <c r="T268" s="86">
        <v>0</v>
      </c>
      <c r="U268" s="253">
        <v>0</v>
      </c>
      <c r="V268" s="261"/>
      <c r="W268" s="262"/>
      <c r="X268" s="86">
        <v>0</v>
      </c>
      <c r="Y268" s="86">
        <v>0</v>
      </c>
      <c r="Z268" s="86">
        <v>0</v>
      </c>
      <c r="AA268" s="86">
        <v>0</v>
      </c>
      <c r="AB268" s="86">
        <v>0</v>
      </c>
      <c r="AC268" s="86">
        <v>0</v>
      </c>
      <c r="AD268" s="86">
        <v>0</v>
      </c>
      <c r="AE268" s="86">
        <v>0</v>
      </c>
      <c r="AF268" s="86">
        <v>0</v>
      </c>
      <c r="AG268" s="86">
        <v>0</v>
      </c>
      <c r="AH268" s="86">
        <v>0</v>
      </c>
      <c r="AI268" s="253">
        <v>0</v>
      </c>
      <c r="AJ268" s="261"/>
      <c r="AK268" s="262"/>
      <c r="AL268" s="86">
        <v>0</v>
      </c>
      <c r="AM268" s="86">
        <v>0</v>
      </c>
      <c r="AN268" s="86">
        <v>0</v>
      </c>
      <c r="AO268" s="86">
        <v>0</v>
      </c>
      <c r="AP268" s="86">
        <v>0</v>
      </c>
      <c r="AQ268" s="86">
        <v>0</v>
      </c>
      <c r="AR268" s="86">
        <v>0</v>
      </c>
      <c r="AS268" s="86">
        <v>0</v>
      </c>
      <c r="AT268" s="86">
        <v>0</v>
      </c>
      <c r="AU268" s="86">
        <v>0</v>
      </c>
      <c r="AV268" s="86">
        <v>0</v>
      </c>
      <c r="AW268" s="253">
        <v>0</v>
      </c>
      <c r="AX268" s="261"/>
      <c r="AY268" s="262"/>
      <c r="AZ268" s="86">
        <v>0</v>
      </c>
      <c r="BA268" s="86">
        <v>0</v>
      </c>
      <c r="BB268" s="86">
        <v>0</v>
      </c>
      <c r="BC268" s="86">
        <v>0</v>
      </c>
      <c r="BD268" s="86">
        <v>0</v>
      </c>
      <c r="BE268" s="86">
        <v>0</v>
      </c>
      <c r="BF268" s="86">
        <v>0</v>
      </c>
      <c r="BG268" s="86">
        <v>0</v>
      </c>
      <c r="BH268" s="86">
        <v>0</v>
      </c>
      <c r="BI268" s="86">
        <v>0</v>
      </c>
      <c r="BJ268" s="86">
        <v>0</v>
      </c>
      <c r="BK268" s="253">
        <v>0</v>
      </c>
      <c r="BL268" s="261"/>
      <c r="BM268" s="262"/>
      <c r="BN268" s="86">
        <v>0</v>
      </c>
      <c r="BO268" s="86">
        <v>0</v>
      </c>
      <c r="BP268" s="86">
        <v>0</v>
      </c>
      <c r="BQ268" s="86">
        <v>0</v>
      </c>
      <c r="BR268" s="86">
        <v>0</v>
      </c>
      <c r="BS268" s="86">
        <v>0</v>
      </c>
      <c r="BT268" s="86">
        <v>0</v>
      </c>
      <c r="BU268" s="86">
        <v>0</v>
      </c>
      <c r="BV268" s="86">
        <v>0</v>
      </c>
      <c r="BW268" s="86">
        <v>0</v>
      </c>
      <c r="BX268" s="86">
        <v>0</v>
      </c>
      <c r="BY268" s="99">
        <f t="shared" si="179"/>
        <v>0</v>
      </c>
      <c r="BZ268" s="12"/>
      <c r="CA268" s="116">
        <f t="shared" si="180"/>
        <v>0</v>
      </c>
      <c r="CB268" s="154">
        <f t="shared" si="181"/>
        <v>0</v>
      </c>
      <c r="CC268" s="86"/>
      <c r="CD268" s="99">
        <f t="shared" si="182"/>
        <v>0</v>
      </c>
      <c r="CE268" s="99">
        <v>0</v>
      </c>
      <c r="CF268" s="99">
        <v>0</v>
      </c>
      <c r="CG268" s="99">
        <v>0</v>
      </c>
      <c r="CH268" s="99">
        <v>0</v>
      </c>
      <c r="CI268" s="99">
        <v>0</v>
      </c>
      <c r="CJ268" s="99">
        <v>0</v>
      </c>
      <c r="CK268" s="99">
        <v>0</v>
      </c>
      <c r="CL268" s="99">
        <v>0</v>
      </c>
      <c r="CM268" s="99">
        <v>0</v>
      </c>
      <c r="CN268" s="99">
        <v>0</v>
      </c>
      <c r="CO268" s="99">
        <v>0</v>
      </c>
      <c r="CP268" s="99">
        <v>0</v>
      </c>
      <c r="CQ268" s="99">
        <v>0</v>
      </c>
      <c r="CR268" s="99">
        <v>0</v>
      </c>
      <c r="CS268" s="99">
        <v>0</v>
      </c>
      <c r="CT268" s="99">
        <v>0</v>
      </c>
      <c r="CU268" s="99">
        <v>0</v>
      </c>
      <c r="CV268" s="99">
        <v>0</v>
      </c>
      <c r="CW268" s="99">
        <v>0</v>
      </c>
      <c r="CX268" s="99">
        <v>0</v>
      </c>
      <c r="CY268" s="99">
        <v>0</v>
      </c>
      <c r="CZ268" s="99">
        <v>0</v>
      </c>
      <c r="DA268" s="99">
        <v>0</v>
      </c>
      <c r="DB268" s="99">
        <v>0</v>
      </c>
      <c r="DC268" s="99">
        <v>0</v>
      </c>
      <c r="DD268" s="99">
        <v>0</v>
      </c>
      <c r="DE268" s="99">
        <v>0</v>
      </c>
      <c r="DF268" s="99">
        <v>0</v>
      </c>
      <c r="DG268" s="99">
        <v>0</v>
      </c>
    </row>
    <row r="269" spans="1:112" hidden="1" x14ac:dyDescent="0.25">
      <c r="A269" s="270" t="s">
        <v>84</v>
      </c>
      <c r="B269" s="271"/>
      <c r="C269" s="271"/>
      <c r="D269" s="271"/>
      <c r="E269" s="271"/>
      <c r="F269" s="53"/>
      <c r="G269" s="253">
        <v>0</v>
      </c>
      <c r="H269" s="261"/>
      <c r="I269" s="262"/>
      <c r="J269" s="86">
        <v>0</v>
      </c>
      <c r="K269" s="86">
        <v>0</v>
      </c>
      <c r="L269" s="86">
        <v>0</v>
      </c>
      <c r="M269" s="86">
        <v>0</v>
      </c>
      <c r="N269" s="86">
        <v>0</v>
      </c>
      <c r="O269" s="86">
        <v>0</v>
      </c>
      <c r="P269" s="86">
        <v>0</v>
      </c>
      <c r="Q269" s="86">
        <v>0</v>
      </c>
      <c r="R269" s="86">
        <v>0</v>
      </c>
      <c r="S269" s="86">
        <v>0</v>
      </c>
      <c r="T269" s="86">
        <v>0</v>
      </c>
      <c r="U269" s="253">
        <v>0</v>
      </c>
      <c r="V269" s="261"/>
      <c r="W269" s="262"/>
      <c r="X269" s="86">
        <v>0</v>
      </c>
      <c r="Y269" s="86">
        <v>0</v>
      </c>
      <c r="Z269" s="86">
        <v>0</v>
      </c>
      <c r="AA269" s="86">
        <v>0</v>
      </c>
      <c r="AB269" s="86">
        <v>0</v>
      </c>
      <c r="AC269" s="86">
        <v>0</v>
      </c>
      <c r="AD269" s="86">
        <v>0</v>
      </c>
      <c r="AE269" s="86">
        <v>0</v>
      </c>
      <c r="AF269" s="86">
        <v>0</v>
      </c>
      <c r="AG269" s="86">
        <v>0</v>
      </c>
      <c r="AH269" s="86">
        <v>0</v>
      </c>
      <c r="AI269" s="253">
        <v>0</v>
      </c>
      <c r="AJ269" s="261"/>
      <c r="AK269" s="262"/>
      <c r="AL269" s="86">
        <v>0</v>
      </c>
      <c r="AM269" s="86">
        <v>0</v>
      </c>
      <c r="AN269" s="86">
        <v>0</v>
      </c>
      <c r="AO269" s="86">
        <v>0</v>
      </c>
      <c r="AP269" s="86">
        <v>0</v>
      </c>
      <c r="AQ269" s="86">
        <v>0</v>
      </c>
      <c r="AR269" s="86">
        <v>0</v>
      </c>
      <c r="AS269" s="86">
        <v>0</v>
      </c>
      <c r="AT269" s="86">
        <v>0</v>
      </c>
      <c r="AU269" s="86">
        <v>0</v>
      </c>
      <c r="AV269" s="86">
        <v>0</v>
      </c>
      <c r="AW269" s="253">
        <v>0</v>
      </c>
      <c r="AX269" s="261"/>
      <c r="AY269" s="262"/>
      <c r="AZ269" s="86">
        <v>0</v>
      </c>
      <c r="BA269" s="86">
        <v>0</v>
      </c>
      <c r="BB269" s="86">
        <v>0</v>
      </c>
      <c r="BC269" s="86">
        <v>0</v>
      </c>
      <c r="BD269" s="86">
        <v>0</v>
      </c>
      <c r="BE269" s="86">
        <v>0</v>
      </c>
      <c r="BF269" s="86">
        <v>0</v>
      </c>
      <c r="BG269" s="86">
        <v>0</v>
      </c>
      <c r="BH269" s="86">
        <v>0</v>
      </c>
      <c r="BI269" s="86">
        <v>0</v>
      </c>
      <c r="BJ269" s="86">
        <v>0</v>
      </c>
      <c r="BK269" s="253">
        <v>0</v>
      </c>
      <c r="BL269" s="261"/>
      <c r="BM269" s="262"/>
      <c r="BN269" s="86">
        <v>0</v>
      </c>
      <c r="BO269" s="86">
        <v>0</v>
      </c>
      <c r="BP269" s="86">
        <v>0</v>
      </c>
      <c r="BQ269" s="86">
        <v>0</v>
      </c>
      <c r="BR269" s="86">
        <v>0</v>
      </c>
      <c r="BS269" s="86">
        <v>0</v>
      </c>
      <c r="BT269" s="86">
        <v>0</v>
      </c>
      <c r="BU269" s="86">
        <v>0</v>
      </c>
      <c r="BV269" s="86">
        <v>0</v>
      </c>
      <c r="BW269" s="86">
        <v>0</v>
      </c>
      <c r="BX269" s="86">
        <v>0</v>
      </c>
      <c r="BY269" s="99">
        <f t="shared" si="179"/>
        <v>0</v>
      </c>
      <c r="BZ269" s="12"/>
      <c r="CA269" s="116">
        <f t="shared" si="180"/>
        <v>0</v>
      </c>
      <c r="CB269" s="154">
        <f t="shared" si="181"/>
        <v>0</v>
      </c>
      <c r="CC269" s="86"/>
      <c r="CD269" s="99">
        <f t="shared" si="182"/>
        <v>0</v>
      </c>
      <c r="CE269" s="99">
        <v>0</v>
      </c>
      <c r="CF269" s="99">
        <v>0</v>
      </c>
      <c r="CG269" s="99">
        <v>0</v>
      </c>
      <c r="CH269" s="99">
        <v>0</v>
      </c>
      <c r="CI269" s="99">
        <v>0</v>
      </c>
      <c r="CJ269" s="99">
        <v>0</v>
      </c>
      <c r="CK269" s="99">
        <v>0</v>
      </c>
      <c r="CL269" s="99">
        <v>0</v>
      </c>
      <c r="CM269" s="99">
        <v>0</v>
      </c>
      <c r="CN269" s="99">
        <v>0</v>
      </c>
      <c r="CO269" s="99">
        <v>0</v>
      </c>
      <c r="CP269" s="99">
        <v>0</v>
      </c>
      <c r="CQ269" s="99">
        <v>0</v>
      </c>
      <c r="CR269" s="99">
        <v>0</v>
      </c>
      <c r="CS269" s="99">
        <v>0</v>
      </c>
      <c r="CT269" s="99">
        <v>0</v>
      </c>
      <c r="CU269" s="99">
        <v>0</v>
      </c>
      <c r="CV269" s="99">
        <v>0</v>
      </c>
      <c r="CW269" s="99">
        <v>0</v>
      </c>
      <c r="CX269" s="99">
        <v>0</v>
      </c>
      <c r="CY269" s="99">
        <v>0</v>
      </c>
      <c r="CZ269" s="99">
        <v>0</v>
      </c>
      <c r="DA269" s="99">
        <v>0</v>
      </c>
      <c r="DB269" s="99">
        <v>0</v>
      </c>
      <c r="DC269" s="99">
        <v>0</v>
      </c>
      <c r="DD269" s="99">
        <v>0</v>
      </c>
      <c r="DE269" s="99">
        <v>0</v>
      </c>
      <c r="DF269" s="99">
        <v>0</v>
      </c>
      <c r="DG269" s="99">
        <v>0</v>
      </c>
    </row>
    <row r="270" spans="1:112" hidden="1" x14ac:dyDescent="0.25">
      <c r="A270" s="270" t="s">
        <v>84</v>
      </c>
      <c r="B270" s="271"/>
      <c r="C270" s="271"/>
      <c r="D270" s="271"/>
      <c r="E270" s="271"/>
      <c r="F270" s="53"/>
      <c r="G270" s="253">
        <v>0</v>
      </c>
      <c r="H270" s="261"/>
      <c r="I270" s="262"/>
      <c r="J270" s="86">
        <v>0</v>
      </c>
      <c r="K270" s="86">
        <v>0</v>
      </c>
      <c r="L270" s="86">
        <v>0</v>
      </c>
      <c r="M270" s="86">
        <v>0</v>
      </c>
      <c r="N270" s="86">
        <v>0</v>
      </c>
      <c r="O270" s="86">
        <v>0</v>
      </c>
      <c r="P270" s="86">
        <v>0</v>
      </c>
      <c r="Q270" s="86">
        <v>0</v>
      </c>
      <c r="R270" s="86">
        <v>0</v>
      </c>
      <c r="S270" s="86">
        <v>0</v>
      </c>
      <c r="T270" s="86">
        <v>0</v>
      </c>
      <c r="U270" s="253">
        <v>0</v>
      </c>
      <c r="V270" s="261"/>
      <c r="W270" s="262"/>
      <c r="X270" s="86">
        <v>0</v>
      </c>
      <c r="Y270" s="86">
        <v>0</v>
      </c>
      <c r="Z270" s="86">
        <v>0</v>
      </c>
      <c r="AA270" s="86">
        <v>0</v>
      </c>
      <c r="AB270" s="86">
        <v>0</v>
      </c>
      <c r="AC270" s="86">
        <v>0</v>
      </c>
      <c r="AD270" s="86">
        <v>0</v>
      </c>
      <c r="AE270" s="86">
        <v>0</v>
      </c>
      <c r="AF270" s="86">
        <v>0</v>
      </c>
      <c r="AG270" s="86">
        <v>0</v>
      </c>
      <c r="AH270" s="86">
        <v>0</v>
      </c>
      <c r="AI270" s="253">
        <v>0</v>
      </c>
      <c r="AJ270" s="261"/>
      <c r="AK270" s="262"/>
      <c r="AL270" s="86">
        <v>0</v>
      </c>
      <c r="AM270" s="86">
        <v>0</v>
      </c>
      <c r="AN270" s="86">
        <v>0</v>
      </c>
      <c r="AO270" s="86">
        <v>0</v>
      </c>
      <c r="AP270" s="86">
        <v>0</v>
      </c>
      <c r="AQ270" s="86">
        <v>0</v>
      </c>
      <c r="AR270" s="86">
        <v>0</v>
      </c>
      <c r="AS270" s="86">
        <v>0</v>
      </c>
      <c r="AT270" s="86">
        <v>0</v>
      </c>
      <c r="AU270" s="86">
        <v>0</v>
      </c>
      <c r="AV270" s="86">
        <v>0</v>
      </c>
      <c r="AW270" s="253">
        <v>0</v>
      </c>
      <c r="AX270" s="261"/>
      <c r="AY270" s="262"/>
      <c r="AZ270" s="86">
        <v>0</v>
      </c>
      <c r="BA270" s="86">
        <v>0</v>
      </c>
      <c r="BB270" s="86">
        <v>0</v>
      </c>
      <c r="BC270" s="86">
        <v>0</v>
      </c>
      <c r="BD270" s="86">
        <v>0</v>
      </c>
      <c r="BE270" s="86">
        <v>0</v>
      </c>
      <c r="BF270" s="86">
        <v>0</v>
      </c>
      <c r="BG270" s="86">
        <v>0</v>
      </c>
      <c r="BH270" s="86">
        <v>0</v>
      </c>
      <c r="BI270" s="86">
        <v>0</v>
      </c>
      <c r="BJ270" s="86">
        <v>0</v>
      </c>
      <c r="BK270" s="253">
        <v>0</v>
      </c>
      <c r="BL270" s="261"/>
      <c r="BM270" s="262"/>
      <c r="BN270" s="86">
        <v>0</v>
      </c>
      <c r="BO270" s="86">
        <v>0</v>
      </c>
      <c r="BP270" s="86">
        <v>0</v>
      </c>
      <c r="BQ270" s="86">
        <v>0</v>
      </c>
      <c r="BR270" s="86">
        <v>0</v>
      </c>
      <c r="BS270" s="86">
        <v>0</v>
      </c>
      <c r="BT270" s="86">
        <v>0</v>
      </c>
      <c r="BU270" s="86">
        <v>0</v>
      </c>
      <c r="BV270" s="86">
        <v>0</v>
      </c>
      <c r="BW270" s="86">
        <v>0</v>
      </c>
      <c r="BX270" s="86">
        <v>0</v>
      </c>
      <c r="BY270" s="99">
        <f t="shared" si="179"/>
        <v>0</v>
      </c>
      <c r="BZ270" s="12"/>
      <c r="CA270" s="116">
        <f t="shared" si="180"/>
        <v>0</v>
      </c>
      <c r="CB270" s="154">
        <f t="shared" si="181"/>
        <v>0</v>
      </c>
      <c r="CC270" s="86"/>
      <c r="CD270" s="99">
        <f t="shared" si="182"/>
        <v>0</v>
      </c>
      <c r="CE270" s="99">
        <v>0</v>
      </c>
      <c r="CF270" s="99">
        <v>0</v>
      </c>
      <c r="CG270" s="99">
        <v>0</v>
      </c>
      <c r="CH270" s="99">
        <v>0</v>
      </c>
      <c r="CI270" s="99">
        <v>0</v>
      </c>
      <c r="CJ270" s="99">
        <v>0</v>
      </c>
      <c r="CK270" s="99">
        <v>0</v>
      </c>
      <c r="CL270" s="99">
        <v>0</v>
      </c>
      <c r="CM270" s="99">
        <v>0</v>
      </c>
      <c r="CN270" s="99">
        <v>0</v>
      </c>
      <c r="CO270" s="99">
        <v>0</v>
      </c>
      <c r="CP270" s="99">
        <v>0</v>
      </c>
      <c r="CQ270" s="99">
        <v>0</v>
      </c>
      <c r="CR270" s="99">
        <v>0</v>
      </c>
      <c r="CS270" s="99">
        <v>0</v>
      </c>
      <c r="CT270" s="99">
        <v>0</v>
      </c>
      <c r="CU270" s="99">
        <v>0</v>
      </c>
      <c r="CV270" s="99">
        <v>0</v>
      </c>
      <c r="CW270" s="99">
        <v>0</v>
      </c>
      <c r="CX270" s="99">
        <v>0</v>
      </c>
      <c r="CY270" s="99">
        <v>0</v>
      </c>
      <c r="CZ270" s="99">
        <v>0</v>
      </c>
      <c r="DA270" s="99">
        <v>0</v>
      </c>
      <c r="DB270" s="99">
        <v>0</v>
      </c>
      <c r="DC270" s="99">
        <v>0</v>
      </c>
      <c r="DD270" s="99">
        <v>0</v>
      </c>
      <c r="DE270" s="99">
        <v>0</v>
      </c>
      <c r="DF270" s="99">
        <v>0</v>
      </c>
      <c r="DG270" s="99">
        <v>0</v>
      </c>
    </row>
    <row r="271" spans="1:112" hidden="1" x14ac:dyDescent="0.25">
      <c r="A271" s="270" t="s">
        <v>84</v>
      </c>
      <c r="B271" s="271"/>
      <c r="C271" s="271"/>
      <c r="D271" s="271"/>
      <c r="E271" s="271"/>
      <c r="F271" s="53"/>
      <c r="G271" s="253">
        <v>0</v>
      </c>
      <c r="H271" s="261"/>
      <c r="I271" s="262"/>
      <c r="J271" s="86">
        <v>0</v>
      </c>
      <c r="K271" s="86">
        <v>0</v>
      </c>
      <c r="L271" s="86">
        <v>0</v>
      </c>
      <c r="M271" s="86">
        <v>0</v>
      </c>
      <c r="N271" s="86">
        <v>0</v>
      </c>
      <c r="O271" s="86">
        <v>0</v>
      </c>
      <c r="P271" s="86">
        <v>0</v>
      </c>
      <c r="Q271" s="86">
        <v>0</v>
      </c>
      <c r="R271" s="86">
        <v>0</v>
      </c>
      <c r="S271" s="86">
        <v>0</v>
      </c>
      <c r="T271" s="86">
        <v>0</v>
      </c>
      <c r="U271" s="253">
        <v>0</v>
      </c>
      <c r="V271" s="261"/>
      <c r="W271" s="262"/>
      <c r="X271" s="86">
        <v>0</v>
      </c>
      <c r="Y271" s="86">
        <v>0</v>
      </c>
      <c r="Z271" s="86">
        <v>0</v>
      </c>
      <c r="AA271" s="86">
        <v>0</v>
      </c>
      <c r="AB271" s="86">
        <v>0</v>
      </c>
      <c r="AC271" s="86">
        <v>0</v>
      </c>
      <c r="AD271" s="86">
        <v>0</v>
      </c>
      <c r="AE271" s="86">
        <v>0</v>
      </c>
      <c r="AF271" s="86">
        <v>0</v>
      </c>
      <c r="AG271" s="86">
        <v>0</v>
      </c>
      <c r="AH271" s="86">
        <v>0</v>
      </c>
      <c r="AI271" s="253">
        <v>0</v>
      </c>
      <c r="AJ271" s="261"/>
      <c r="AK271" s="262"/>
      <c r="AL271" s="86">
        <v>0</v>
      </c>
      <c r="AM271" s="86">
        <v>0</v>
      </c>
      <c r="AN271" s="86">
        <v>0</v>
      </c>
      <c r="AO271" s="86">
        <v>0</v>
      </c>
      <c r="AP271" s="86">
        <v>0</v>
      </c>
      <c r="AQ271" s="86">
        <v>0</v>
      </c>
      <c r="AR271" s="86">
        <v>0</v>
      </c>
      <c r="AS271" s="86">
        <v>0</v>
      </c>
      <c r="AT271" s="86">
        <v>0</v>
      </c>
      <c r="AU271" s="86">
        <v>0</v>
      </c>
      <c r="AV271" s="86">
        <v>0</v>
      </c>
      <c r="AW271" s="253">
        <v>0</v>
      </c>
      <c r="AX271" s="261"/>
      <c r="AY271" s="262"/>
      <c r="AZ271" s="86">
        <v>0</v>
      </c>
      <c r="BA271" s="86">
        <v>0</v>
      </c>
      <c r="BB271" s="86">
        <v>0</v>
      </c>
      <c r="BC271" s="86">
        <v>0</v>
      </c>
      <c r="BD271" s="86">
        <v>0</v>
      </c>
      <c r="BE271" s="86">
        <v>0</v>
      </c>
      <c r="BF271" s="86">
        <v>0</v>
      </c>
      <c r="BG271" s="86">
        <v>0</v>
      </c>
      <c r="BH271" s="86">
        <v>0</v>
      </c>
      <c r="BI271" s="86">
        <v>0</v>
      </c>
      <c r="BJ271" s="86">
        <v>0</v>
      </c>
      <c r="BK271" s="253">
        <v>0</v>
      </c>
      <c r="BL271" s="261"/>
      <c r="BM271" s="262"/>
      <c r="BN271" s="86">
        <v>0</v>
      </c>
      <c r="BO271" s="86">
        <v>0</v>
      </c>
      <c r="BP271" s="86">
        <v>0</v>
      </c>
      <c r="BQ271" s="86">
        <v>0</v>
      </c>
      <c r="BR271" s="86">
        <v>0</v>
      </c>
      <c r="BS271" s="86">
        <v>0</v>
      </c>
      <c r="BT271" s="86">
        <v>0</v>
      </c>
      <c r="BU271" s="86">
        <v>0</v>
      </c>
      <c r="BV271" s="86">
        <v>0</v>
      </c>
      <c r="BW271" s="86">
        <v>0</v>
      </c>
      <c r="BX271" s="86">
        <v>0</v>
      </c>
      <c r="BY271" s="99">
        <f t="shared" si="179"/>
        <v>0</v>
      </c>
      <c r="BZ271" s="12"/>
      <c r="CA271" s="116">
        <f t="shared" si="180"/>
        <v>0</v>
      </c>
      <c r="CB271" s="154">
        <f t="shared" si="181"/>
        <v>0</v>
      </c>
      <c r="CC271" s="86"/>
      <c r="CD271" s="99">
        <f t="shared" si="182"/>
        <v>0</v>
      </c>
      <c r="CE271" s="99">
        <v>0</v>
      </c>
      <c r="CF271" s="99">
        <v>0</v>
      </c>
      <c r="CG271" s="99">
        <v>0</v>
      </c>
      <c r="CH271" s="99">
        <v>0</v>
      </c>
      <c r="CI271" s="99">
        <v>0</v>
      </c>
      <c r="CJ271" s="99">
        <v>0</v>
      </c>
      <c r="CK271" s="99">
        <v>0</v>
      </c>
      <c r="CL271" s="99">
        <v>0</v>
      </c>
      <c r="CM271" s="99">
        <v>0</v>
      </c>
      <c r="CN271" s="99">
        <v>0</v>
      </c>
      <c r="CO271" s="99">
        <v>0</v>
      </c>
      <c r="CP271" s="99">
        <v>0</v>
      </c>
      <c r="CQ271" s="99">
        <v>0</v>
      </c>
      <c r="CR271" s="99">
        <v>0</v>
      </c>
      <c r="CS271" s="99">
        <v>0</v>
      </c>
      <c r="CT271" s="99">
        <v>0</v>
      </c>
      <c r="CU271" s="99">
        <v>0</v>
      </c>
      <c r="CV271" s="99">
        <v>0</v>
      </c>
      <c r="CW271" s="99">
        <v>0</v>
      </c>
      <c r="CX271" s="99">
        <v>0</v>
      </c>
      <c r="CY271" s="99">
        <v>0</v>
      </c>
      <c r="CZ271" s="99">
        <v>0</v>
      </c>
      <c r="DA271" s="99">
        <v>0</v>
      </c>
      <c r="DB271" s="99">
        <v>0</v>
      </c>
      <c r="DC271" s="99">
        <v>0</v>
      </c>
      <c r="DD271" s="99">
        <v>0</v>
      </c>
      <c r="DE271" s="99">
        <v>0</v>
      </c>
      <c r="DF271" s="99">
        <v>0</v>
      </c>
      <c r="DG271" s="99">
        <v>0</v>
      </c>
    </row>
    <row r="272" spans="1:112" hidden="1" x14ac:dyDescent="0.25">
      <c r="A272" s="270" t="s">
        <v>84</v>
      </c>
      <c r="B272" s="271"/>
      <c r="C272" s="271"/>
      <c r="D272" s="271"/>
      <c r="E272" s="271"/>
      <c r="F272" s="53"/>
      <c r="G272" s="253">
        <v>0</v>
      </c>
      <c r="H272" s="261"/>
      <c r="I272" s="262"/>
      <c r="J272" s="86">
        <v>0</v>
      </c>
      <c r="K272" s="86">
        <v>0</v>
      </c>
      <c r="L272" s="86">
        <v>0</v>
      </c>
      <c r="M272" s="86">
        <v>0</v>
      </c>
      <c r="N272" s="86">
        <v>0</v>
      </c>
      <c r="O272" s="86">
        <v>0</v>
      </c>
      <c r="P272" s="86">
        <v>0</v>
      </c>
      <c r="Q272" s="86">
        <v>0</v>
      </c>
      <c r="R272" s="86">
        <v>0</v>
      </c>
      <c r="S272" s="86">
        <v>0</v>
      </c>
      <c r="T272" s="86">
        <v>0</v>
      </c>
      <c r="U272" s="253">
        <v>0</v>
      </c>
      <c r="V272" s="261"/>
      <c r="W272" s="262"/>
      <c r="X272" s="86">
        <v>0</v>
      </c>
      <c r="Y272" s="86">
        <v>0</v>
      </c>
      <c r="Z272" s="86">
        <v>0</v>
      </c>
      <c r="AA272" s="86">
        <v>0</v>
      </c>
      <c r="AB272" s="86">
        <v>0</v>
      </c>
      <c r="AC272" s="86">
        <v>0</v>
      </c>
      <c r="AD272" s="86">
        <v>0</v>
      </c>
      <c r="AE272" s="86">
        <v>0</v>
      </c>
      <c r="AF272" s="86">
        <v>0</v>
      </c>
      <c r="AG272" s="86">
        <v>0</v>
      </c>
      <c r="AH272" s="86">
        <v>0</v>
      </c>
      <c r="AI272" s="253">
        <v>0</v>
      </c>
      <c r="AJ272" s="261"/>
      <c r="AK272" s="262"/>
      <c r="AL272" s="86">
        <v>0</v>
      </c>
      <c r="AM272" s="86">
        <v>0</v>
      </c>
      <c r="AN272" s="86">
        <v>0</v>
      </c>
      <c r="AO272" s="86">
        <v>0</v>
      </c>
      <c r="AP272" s="86">
        <v>0</v>
      </c>
      <c r="AQ272" s="86">
        <v>0</v>
      </c>
      <c r="AR272" s="86">
        <v>0</v>
      </c>
      <c r="AS272" s="86">
        <v>0</v>
      </c>
      <c r="AT272" s="86">
        <v>0</v>
      </c>
      <c r="AU272" s="86">
        <v>0</v>
      </c>
      <c r="AV272" s="86">
        <v>0</v>
      </c>
      <c r="AW272" s="253">
        <v>0</v>
      </c>
      <c r="AX272" s="261"/>
      <c r="AY272" s="262"/>
      <c r="AZ272" s="86">
        <v>0</v>
      </c>
      <c r="BA272" s="86">
        <v>0</v>
      </c>
      <c r="BB272" s="86">
        <v>0</v>
      </c>
      <c r="BC272" s="86">
        <v>0</v>
      </c>
      <c r="BD272" s="86">
        <v>0</v>
      </c>
      <c r="BE272" s="86">
        <v>0</v>
      </c>
      <c r="BF272" s="86">
        <v>0</v>
      </c>
      <c r="BG272" s="86">
        <v>0</v>
      </c>
      <c r="BH272" s="86">
        <v>0</v>
      </c>
      <c r="BI272" s="86">
        <v>0</v>
      </c>
      <c r="BJ272" s="86">
        <v>0</v>
      </c>
      <c r="BK272" s="253">
        <v>0</v>
      </c>
      <c r="BL272" s="261"/>
      <c r="BM272" s="262"/>
      <c r="BN272" s="86">
        <v>0</v>
      </c>
      <c r="BO272" s="86">
        <v>0</v>
      </c>
      <c r="BP272" s="86">
        <v>0</v>
      </c>
      <c r="BQ272" s="86">
        <v>0</v>
      </c>
      <c r="BR272" s="86">
        <v>0</v>
      </c>
      <c r="BS272" s="86">
        <v>0</v>
      </c>
      <c r="BT272" s="86">
        <v>0</v>
      </c>
      <c r="BU272" s="86">
        <v>0</v>
      </c>
      <c r="BV272" s="86">
        <v>0</v>
      </c>
      <c r="BW272" s="86">
        <v>0</v>
      </c>
      <c r="BX272" s="86">
        <v>0</v>
      </c>
      <c r="BY272" s="99">
        <f t="shared" si="179"/>
        <v>0</v>
      </c>
      <c r="BZ272" s="84"/>
      <c r="CA272" s="116">
        <f t="shared" si="180"/>
        <v>0</v>
      </c>
      <c r="CB272" s="154">
        <f t="shared" si="181"/>
        <v>0</v>
      </c>
      <c r="CC272" s="86"/>
      <c r="CD272" s="99">
        <f t="shared" si="182"/>
        <v>0</v>
      </c>
      <c r="CE272" s="99">
        <v>0</v>
      </c>
      <c r="CF272" s="99">
        <v>0</v>
      </c>
      <c r="CG272" s="99">
        <v>0</v>
      </c>
      <c r="CH272" s="99">
        <v>0</v>
      </c>
      <c r="CI272" s="99">
        <v>0</v>
      </c>
      <c r="CJ272" s="99">
        <v>0</v>
      </c>
      <c r="CK272" s="99">
        <v>0</v>
      </c>
      <c r="CL272" s="99">
        <v>0</v>
      </c>
      <c r="CM272" s="99">
        <v>0</v>
      </c>
      <c r="CN272" s="99">
        <v>0</v>
      </c>
      <c r="CO272" s="99">
        <v>0</v>
      </c>
      <c r="CP272" s="99">
        <v>0</v>
      </c>
      <c r="CQ272" s="99">
        <v>0</v>
      </c>
      <c r="CR272" s="99">
        <v>0</v>
      </c>
      <c r="CS272" s="99">
        <v>0</v>
      </c>
      <c r="CT272" s="99">
        <v>0</v>
      </c>
      <c r="CU272" s="99">
        <v>0</v>
      </c>
      <c r="CV272" s="99">
        <v>0</v>
      </c>
      <c r="CW272" s="99">
        <v>0</v>
      </c>
      <c r="CX272" s="99">
        <v>0</v>
      </c>
      <c r="CY272" s="99">
        <v>0</v>
      </c>
      <c r="CZ272" s="99">
        <v>0</v>
      </c>
      <c r="DA272" s="99">
        <v>0</v>
      </c>
      <c r="DB272" s="99">
        <v>0</v>
      </c>
      <c r="DC272" s="99">
        <v>0</v>
      </c>
      <c r="DD272" s="99">
        <v>0</v>
      </c>
      <c r="DE272" s="99">
        <v>0</v>
      </c>
      <c r="DF272" s="99">
        <v>0</v>
      </c>
      <c r="DG272" s="99">
        <v>0</v>
      </c>
    </row>
    <row r="273" spans="1:112" hidden="1" x14ac:dyDescent="0.25">
      <c r="A273" s="270" t="s">
        <v>84</v>
      </c>
      <c r="B273" s="271"/>
      <c r="C273" s="271"/>
      <c r="D273" s="271"/>
      <c r="E273" s="271"/>
      <c r="F273" s="53"/>
      <c r="G273" s="253">
        <v>0</v>
      </c>
      <c r="H273" s="261"/>
      <c r="I273" s="262"/>
      <c r="J273" s="86">
        <v>0</v>
      </c>
      <c r="K273" s="86">
        <v>0</v>
      </c>
      <c r="L273" s="86">
        <v>0</v>
      </c>
      <c r="M273" s="86">
        <v>0</v>
      </c>
      <c r="N273" s="86">
        <v>0</v>
      </c>
      <c r="O273" s="86">
        <v>0</v>
      </c>
      <c r="P273" s="86">
        <v>0</v>
      </c>
      <c r="Q273" s="86">
        <v>0</v>
      </c>
      <c r="R273" s="86">
        <v>0</v>
      </c>
      <c r="S273" s="86">
        <v>0</v>
      </c>
      <c r="T273" s="86">
        <v>0</v>
      </c>
      <c r="U273" s="253">
        <v>0</v>
      </c>
      <c r="V273" s="261"/>
      <c r="W273" s="262"/>
      <c r="X273" s="86">
        <v>0</v>
      </c>
      <c r="Y273" s="86">
        <v>0</v>
      </c>
      <c r="Z273" s="86">
        <v>0</v>
      </c>
      <c r="AA273" s="86">
        <v>0</v>
      </c>
      <c r="AB273" s="86">
        <v>0</v>
      </c>
      <c r="AC273" s="86">
        <v>0</v>
      </c>
      <c r="AD273" s="86">
        <v>0</v>
      </c>
      <c r="AE273" s="86">
        <v>0</v>
      </c>
      <c r="AF273" s="86">
        <v>0</v>
      </c>
      <c r="AG273" s="86">
        <v>0</v>
      </c>
      <c r="AH273" s="86">
        <v>0</v>
      </c>
      <c r="AI273" s="253">
        <v>0</v>
      </c>
      <c r="AJ273" s="261"/>
      <c r="AK273" s="262"/>
      <c r="AL273" s="86">
        <v>0</v>
      </c>
      <c r="AM273" s="86">
        <v>0</v>
      </c>
      <c r="AN273" s="86">
        <v>0</v>
      </c>
      <c r="AO273" s="86">
        <v>0</v>
      </c>
      <c r="AP273" s="86">
        <v>0</v>
      </c>
      <c r="AQ273" s="86">
        <v>0</v>
      </c>
      <c r="AR273" s="86">
        <v>0</v>
      </c>
      <c r="AS273" s="86">
        <v>0</v>
      </c>
      <c r="AT273" s="86">
        <v>0</v>
      </c>
      <c r="AU273" s="86">
        <v>0</v>
      </c>
      <c r="AV273" s="86">
        <v>0</v>
      </c>
      <c r="AW273" s="253">
        <v>0</v>
      </c>
      <c r="AX273" s="261"/>
      <c r="AY273" s="262"/>
      <c r="AZ273" s="86">
        <v>0</v>
      </c>
      <c r="BA273" s="86">
        <v>0</v>
      </c>
      <c r="BB273" s="86">
        <v>0</v>
      </c>
      <c r="BC273" s="86">
        <v>0</v>
      </c>
      <c r="BD273" s="86">
        <v>0</v>
      </c>
      <c r="BE273" s="86">
        <v>0</v>
      </c>
      <c r="BF273" s="86">
        <v>0</v>
      </c>
      <c r="BG273" s="86">
        <v>0</v>
      </c>
      <c r="BH273" s="86">
        <v>0</v>
      </c>
      <c r="BI273" s="86">
        <v>0</v>
      </c>
      <c r="BJ273" s="86">
        <v>0</v>
      </c>
      <c r="BK273" s="253">
        <v>0</v>
      </c>
      <c r="BL273" s="261"/>
      <c r="BM273" s="262"/>
      <c r="BN273" s="86">
        <v>0</v>
      </c>
      <c r="BO273" s="86">
        <v>0</v>
      </c>
      <c r="BP273" s="86">
        <v>0</v>
      </c>
      <c r="BQ273" s="86">
        <v>0</v>
      </c>
      <c r="BR273" s="86">
        <v>0</v>
      </c>
      <c r="BS273" s="86">
        <v>0</v>
      </c>
      <c r="BT273" s="86">
        <v>0</v>
      </c>
      <c r="BU273" s="86">
        <v>0</v>
      </c>
      <c r="BV273" s="86">
        <v>0</v>
      </c>
      <c r="BW273" s="86">
        <v>0</v>
      </c>
      <c r="BX273" s="86">
        <v>0</v>
      </c>
      <c r="BY273" s="99">
        <f t="shared" si="179"/>
        <v>0</v>
      </c>
      <c r="BZ273" s="12"/>
      <c r="CA273" s="116">
        <f t="shared" si="180"/>
        <v>0</v>
      </c>
      <c r="CB273" s="154">
        <f t="shared" si="181"/>
        <v>0</v>
      </c>
      <c r="CC273" s="86"/>
      <c r="CD273" s="99">
        <f t="shared" si="182"/>
        <v>0</v>
      </c>
      <c r="CE273" s="99">
        <v>0</v>
      </c>
      <c r="CF273" s="99">
        <v>0</v>
      </c>
      <c r="CG273" s="99">
        <v>0</v>
      </c>
      <c r="CH273" s="99">
        <v>0</v>
      </c>
      <c r="CI273" s="99">
        <v>0</v>
      </c>
      <c r="CJ273" s="99">
        <v>0</v>
      </c>
      <c r="CK273" s="99">
        <v>0</v>
      </c>
      <c r="CL273" s="99">
        <v>0</v>
      </c>
      <c r="CM273" s="99">
        <v>0</v>
      </c>
      <c r="CN273" s="99">
        <v>0</v>
      </c>
      <c r="CO273" s="99">
        <v>0</v>
      </c>
      <c r="CP273" s="99">
        <v>0</v>
      </c>
      <c r="CQ273" s="99">
        <v>0</v>
      </c>
      <c r="CR273" s="99">
        <v>0</v>
      </c>
      <c r="CS273" s="99">
        <v>0</v>
      </c>
      <c r="CT273" s="99">
        <v>0</v>
      </c>
      <c r="CU273" s="99">
        <v>0</v>
      </c>
      <c r="CV273" s="99">
        <v>0</v>
      </c>
      <c r="CW273" s="99">
        <v>0</v>
      </c>
      <c r="CX273" s="99">
        <v>0</v>
      </c>
      <c r="CY273" s="99">
        <v>0</v>
      </c>
      <c r="CZ273" s="99">
        <v>0</v>
      </c>
      <c r="DA273" s="99">
        <v>0</v>
      </c>
      <c r="DB273" s="99">
        <v>0</v>
      </c>
      <c r="DC273" s="99">
        <v>0</v>
      </c>
      <c r="DD273" s="99">
        <v>0</v>
      </c>
      <c r="DE273" s="99">
        <v>0</v>
      </c>
      <c r="DF273" s="99">
        <v>0</v>
      </c>
      <c r="DG273" s="99">
        <v>0</v>
      </c>
    </row>
    <row r="274" spans="1:112" hidden="1" x14ac:dyDescent="0.25">
      <c r="A274" s="107"/>
      <c r="B274" s="87"/>
      <c r="C274" s="87"/>
      <c r="D274" s="87"/>
      <c r="E274" s="87"/>
      <c r="F274" s="194"/>
      <c r="G274" s="270"/>
      <c r="H274" s="247"/>
      <c r="I274" s="248"/>
      <c r="J274" s="86"/>
      <c r="K274" s="86"/>
      <c r="L274" s="86"/>
      <c r="M274" s="86"/>
      <c r="N274" s="86"/>
      <c r="O274" s="86"/>
      <c r="P274" s="86"/>
      <c r="Q274" s="86"/>
      <c r="R274" s="86"/>
      <c r="S274" s="86"/>
      <c r="T274" s="86"/>
      <c r="U274" s="246"/>
      <c r="V274" s="247"/>
      <c r="W274" s="248"/>
      <c r="X274" s="86"/>
      <c r="Y274" s="86"/>
      <c r="Z274" s="86"/>
      <c r="AA274" s="86"/>
      <c r="AB274" s="86"/>
      <c r="AC274" s="86"/>
      <c r="AD274" s="86"/>
      <c r="AE274" s="86"/>
      <c r="AF274" s="86"/>
      <c r="AG274" s="86"/>
      <c r="AH274" s="86"/>
      <c r="AI274" s="246"/>
      <c r="AJ274" s="247"/>
      <c r="AK274" s="248"/>
      <c r="AL274" s="86"/>
      <c r="AM274" s="86"/>
      <c r="AN274" s="86"/>
      <c r="AO274" s="86"/>
      <c r="AP274" s="86"/>
      <c r="AQ274" s="86"/>
      <c r="AR274" s="86"/>
      <c r="AS274" s="86"/>
      <c r="AT274" s="86"/>
      <c r="AU274" s="86"/>
      <c r="AV274" s="86"/>
      <c r="AW274" s="246"/>
      <c r="AX274" s="247"/>
      <c r="AY274" s="248"/>
      <c r="AZ274" s="86"/>
      <c r="BA274" s="86"/>
      <c r="BB274" s="86"/>
      <c r="BC274" s="86"/>
      <c r="BD274" s="86"/>
      <c r="BE274" s="86"/>
      <c r="BF274" s="86"/>
      <c r="BG274" s="86"/>
      <c r="BH274" s="86"/>
      <c r="BI274" s="86"/>
      <c r="BJ274" s="86"/>
      <c r="BK274" s="246"/>
      <c r="BL274" s="247"/>
      <c r="BM274" s="248"/>
      <c r="BN274" s="86"/>
      <c r="BO274" s="86"/>
      <c r="BP274" s="86"/>
      <c r="BQ274" s="86"/>
      <c r="BR274" s="86"/>
      <c r="BS274" s="86"/>
      <c r="BT274" s="86"/>
      <c r="BU274" s="86"/>
      <c r="BV274" s="86"/>
      <c r="BW274" s="86"/>
      <c r="BX274" s="86"/>
      <c r="BY274" s="101"/>
      <c r="BZ274" s="12"/>
      <c r="CA274" s="108"/>
      <c r="CB274" s="99"/>
      <c r="CC274" s="86"/>
      <c r="CD274" s="99"/>
      <c r="CE274" s="99"/>
      <c r="CF274" s="99"/>
      <c r="CG274" s="99"/>
      <c r="CH274" s="99"/>
      <c r="CI274" s="99"/>
      <c r="CJ274" s="99"/>
      <c r="CK274" s="99"/>
      <c r="CL274" s="99"/>
      <c r="CM274" s="99"/>
      <c r="CN274" s="99"/>
      <c r="CO274" s="99"/>
      <c r="CP274" s="99"/>
      <c r="CQ274" s="99"/>
      <c r="CR274" s="99"/>
      <c r="CS274" s="99"/>
      <c r="CT274" s="99"/>
      <c r="CU274" s="99"/>
      <c r="CV274" s="99"/>
      <c r="CW274" s="99"/>
      <c r="CX274" s="99"/>
      <c r="CY274" s="99"/>
      <c r="CZ274" s="99"/>
      <c r="DA274" s="99"/>
      <c r="DB274" s="99"/>
      <c r="DC274" s="99"/>
      <c r="DD274" s="99"/>
      <c r="DE274" s="99"/>
      <c r="DF274" s="99"/>
      <c r="DG274" s="99"/>
    </row>
    <row r="275" spans="1:112" s="173" customFormat="1" ht="15.75" hidden="1" thickBot="1" x14ac:dyDescent="0.3">
      <c r="A275" s="176" t="s">
        <v>39</v>
      </c>
      <c r="B275" s="170"/>
      <c r="C275" s="170"/>
      <c r="D275" s="170"/>
      <c r="E275" s="170"/>
      <c r="F275" s="171"/>
      <c r="G275" s="265">
        <f>SUM(G264:I273)</f>
        <v>0</v>
      </c>
      <c r="H275" s="266"/>
      <c r="I275" s="267"/>
      <c r="J275" s="195">
        <f>SUM(J264:J273)</f>
        <v>0</v>
      </c>
      <c r="K275" s="195">
        <f>SUM(K264:K273)</f>
        <v>0</v>
      </c>
      <c r="L275" s="195">
        <f t="shared" ref="L275:T275" si="183">SUM(L264:L273)</f>
        <v>0</v>
      </c>
      <c r="M275" s="195">
        <f t="shared" si="183"/>
        <v>0</v>
      </c>
      <c r="N275" s="195">
        <f t="shared" si="183"/>
        <v>0</v>
      </c>
      <c r="O275" s="195">
        <f t="shared" si="183"/>
        <v>0</v>
      </c>
      <c r="P275" s="195">
        <f t="shared" si="183"/>
        <v>0</v>
      </c>
      <c r="Q275" s="195">
        <f t="shared" si="183"/>
        <v>0</v>
      </c>
      <c r="R275" s="195">
        <f t="shared" si="183"/>
        <v>0</v>
      </c>
      <c r="S275" s="195">
        <f t="shared" si="183"/>
        <v>0</v>
      </c>
      <c r="T275" s="195">
        <f t="shared" si="183"/>
        <v>0</v>
      </c>
      <c r="U275" s="265">
        <f>SUM(U264:W273)</f>
        <v>0</v>
      </c>
      <c r="V275" s="266"/>
      <c r="W275" s="267"/>
      <c r="X275" s="195">
        <f>SUM(X264:X273)</f>
        <v>0</v>
      </c>
      <c r="Y275" s="195">
        <f>SUM(Y264:Y273)</f>
        <v>0</v>
      </c>
      <c r="Z275" s="195">
        <f t="shared" ref="Z275:AH275" si="184">SUM(Z264:Z273)</f>
        <v>0</v>
      </c>
      <c r="AA275" s="195">
        <f t="shared" si="184"/>
        <v>0</v>
      </c>
      <c r="AB275" s="195">
        <f t="shared" si="184"/>
        <v>0</v>
      </c>
      <c r="AC275" s="195">
        <f t="shared" si="184"/>
        <v>0</v>
      </c>
      <c r="AD275" s="195">
        <f t="shared" si="184"/>
        <v>0</v>
      </c>
      <c r="AE275" s="195">
        <f t="shared" si="184"/>
        <v>0</v>
      </c>
      <c r="AF275" s="195">
        <f t="shared" si="184"/>
        <v>0</v>
      </c>
      <c r="AG275" s="195">
        <f t="shared" si="184"/>
        <v>0</v>
      </c>
      <c r="AH275" s="195">
        <f t="shared" si="184"/>
        <v>0</v>
      </c>
      <c r="AI275" s="265">
        <f>SUM(AI264:AK273)</f>
        <v>0</v>
      </c>
      <c r="AJ275" s="266"/>
      <c r="AK275" s="267"/>
      <c r="AL275" s="195">
        <f>SUM(AL264:AL273)</f>
        <v>0</v>
      </c>
      <c r="AM275" s="195">
        <f>SUM(AM264:AM273)</f>
        <v>0</v>
      </c>
      <c r="AN275" s="195">
        <f t="shared" ref="AN275:AV275" si="185">SUM(AN264:AN273)</f>
        <v>0</v>
      </c>
      <c r="AO275" s="195">
        <f t="shared" si="185"/>
        <v>0</v>
      </c>
      <c r="AP275" s="195">
        <f t="shared" si="185"/>
        <v>0</v>
      </c>
      <c r="AQ275" s="195">
        <f t="shared" si="185"/>
        <v>0</v>
      </c>
      <c r="AR275" s="195">
        <f t="shared" si="185"/>
        <v>0</v>
      </c>
      <c r="AS275" s="195">
        <f t="shared" si="185"/>
        <v>0</v>
      </c>
      <c r="AT275" s="195">
        <f t="shared" si="185"/>
        <v>0</v>
      </c>
      <c r="AU275" s="195">
        <f t="shared" si="185"/>
        <v>0</v>
      </c>
      <c r="AV275" s="195">
        <f t="shared" si="185"/>
        <v>0</v>
      </c>
      <c r="AW275" s="265">
        <f>SUM(AW264:AY273)</f>
        <v>0</v>
      </c>
      <c r="AX275" s="266"/>
      <c r="AY275" s="267"/>
      <c r="AZ275" s="195">
        <f>SUM(AZ264:AZ273)</f>
        <v>0</v>
      </c>
      <c r="BA275" s="195">
        <f>SUM(BA264:BA273)</f>
        <v>0</v>
      </c>
      <c r="BB275" s="195">
        <f t="shared" ref="BB275:BJ275" si="186">SUM(BB264:BB273)</f>
        <v>0</v>
      </c>
      <c r="BC275" s="195">
        <f t="shared" si="186"/>
        <v>0</v>
      </c>
      <c r="BD275" s="195">
        <f t="shared" si="186"/>
        <v>0</v>
      </c>
      <c r="BE275" s="195">
        <f t="shared" si="186"/>
        <v>0</v>
      </c>
      <c r="BF275" s="195">
        <f t="shared" si="186"/>
        <v>0</v>
      </c>
      <c r="BG275" s="195">
        <f t="shared" si="186"/>
        <v>0</v>
      </c>
      <c r="BH275" s="195">
        <f t="shared" si="186"/>
        <v>0</v>
      </c>
      <c r="BI275" s="195">
        <f t="shared" si="186"/>
        <v>0</v>
      </c>
      <c r="BJ275" s="195">
        <f t="shared" si="186"/>
        <v>0</v>
      </c>
      <c r="BK275" s="265">
        <f>SUM(BK264:BM273)</f>
        <v>0</v>
      </c>
      <c r="BL275" s="266"/>
      <c r="BM275" s="267"/>
      <c r="BN275" s="195">
        <f>SUM(BN264:BN273)</f>
        <v>0</v>
      </c>
      <c r="BO275" s="195">
        <f>SUM(BO264:BO273)</f>
        <v>0</v>
      </c>
      <c r="BP275" s="195">
        <f t="shared" ref="BP275:BX275" si="187">SUM(BP264:BP273)</f>
        <v>0</v>
      </c>
      <c r="BQ275" s="195">
        <f t="shared" si="187"/>
        <v>0</v>
      </c>
      <c r="BR275" s="195">
        <f t="shared" si="187"/>
        <v>0</v>
      </c>
      <c r="BS275" s="195">
        <f t="shared" si="187"/>
        <v>0</v>
      </c>
      <c r="BT275" s="195">
        <f t="shared" si="187"/>
        <v>0</v>
      </c>
      <c r="BU275" s="195">
        <f t="shared" si="187"/>
        <v>0</v>
      </c>
      <c r="BV275" s="195">
        <f t="shared" si="187"/>
        <v>0</v>
      </c>
      <c r="BW275" s="195">
        <f t="shared" si="187"/>
        <v>0</v>
      </c>
      <c r="BX275" s="195">
        <f t="shared" si="187"/>
        <v>0</v>
      </c>
      <c r="BY275" s="179">
        <f>SUM(BY264:BY273)</f>
        <v>0</v>
      </c>
      <c r="BZ275" s="166"/>
      <c r="CA275" s="167">
        <f>SUM(CA264:CA273)</f>
        <v>0</v>
      </c>
      <c r="CB275" s="168">
        <f>SUM(CB264:CB273)</f>
        <v>0</v>
      </c>
      <c r="CC275" s="172"/>
      <c r="CD275" s="135">
        <f>SUM(CD264:CD273)</f>
        <v>0</v>
      </c>
      <c r="CE275" s="135">
        <f>SUM(CE264:CE273)</f>
        <v>0</v>
      </c>
      <c r="CF275" s="135">
        <f t="shared" ref="CF275:DG275" si="188">SUM(CF264:CF273)</f>
        <v>0</v>
      </c>
      <c r="CG275" s="135">
        <f t="shared" si="188"/>
        <v>0</v>
      </c>
      <c r="CH275" s="135">
        <f t="shared" si="188"/>
        <v>0</v>
      </c>
      <c r="CI275" s="135">
        <f t="shared" si="188"/>
        <v>0</v>
      </c>
      <c r="CJ275" s="135">
        <f t="shared" si="188"/>
        <v>0</v>
      </c>
      <c r="CK275" s="135">
        <f t="shared" si="188"/>
        <v>0</v>
      </c>
      <c r="CL275" s="135">
        <f t="shared" si="188"/>
        <v>0</v>
      </c>
      <c r="CM275" s="135">
        <f t="shared" si="188"/>
        <v>0</v>
      </c>
      <c r="CN275" s="135">
        <f t="shared" si="188"/>
        <v>0</v>
      </c>
      <c r="CO275" s="135">
        <f t="shared" si="188"/>
        <v>0</v>
      </c>
      <c r="CP275" s="135">
        <f t="shared" si="188"/>
        <v>0</v>
      </c>
      <c r="CQ275" s="135">
        <f t="shared" si="188"/>
        <v>0</v>
      </c>
      <c r="CR275" s="135">
        <f t="shared" si="188"/>
        <v>0</v>
      </c>
      <c r="CS275" s="135">
        <f t="shared" si="188"/>
        <v>0</v>
      </c>
      <c r="CT275" s="135">
        <f t="shared" si="188"/>
        <v>0</v>
      </c>
      <c r="CU275" s="135">
        <f t="shared" si="188"/>
        <v>0</v>
      </c>
      <c r="CV275" s="135">
        <f t="shared" si="188"/>
        <v>0</v>
      </c>
      <c r="CW275" s="135">
        <f t="shared" si="188"/>
        <v>0</v>
      </c>
      <c r="CX275" s="135">
        <f t="shared" si="188"/>
        <v>0</v>
      </c>
      <c r="CY275" s="135">
        <f t="shared" si="188"/>
        <v>0</v>
      </c>
      <c r="CZ275" s="135">
        <f t="shared" si="188"/>
        <v>0</v>
      </c>
      <c r="DA275" s="135">
        <f t="shared" si="188"/>
        <v>0</v>
      </c>
      <c r="DB275" s="135">
        <f t="shared" si="188"/>
        <v>0</v>
      </c>
      <c r="DC275" s="135">
        <f t="shared" si="188"/>
        <v>0</v>
      </c>
      <c r="DD275" s="135">
        <f t="shared" si="188"/>
        <v>0</v>
      </c>
      <c r="DE275" s="135">
        <f t="shared" si="188"/>
        <v>0</v>
      </c>
      <c r="DF275" s="135">
        <f t="shared" si="188"/>
        <v>0</v>
      </c>
      <c r="DG275" s="135">
        <f t="shared" si="188"/>
        <v>0</v>
      </c>
    </row>
    <row r="276" spans="1:112" ht="15.75" hidden="1" thickBot="1" x14ac:dyDescent="0.3">
      <c r="A276" s="12"/>
      <c r="B276" s="12"/>
      <c r="C276" s="12"/>
      <c r="D276" s="12"/>
      <c r="E276" s="12"/>
      <c r="F276" s="87"/>
      <c r="G276" s="87"/>
      <c r="H276" s="87"/>
      <c r="I276" s="88"/>
      <c r="J276" s="88"/>
      <c r="K276" s="88"/>
      <c r="L276" s="88"/>
      <c r="M276" s="88"/>
      <c r="N276" s="88"/>
      <c r="O276" s="88"/>
      <c r="P276" s="88"/>
      <c r="Q276" s="88"/>
      <c r="R276" s="88"/>
      <c r="S276" s="88"/>
      <c r="T276" s="88"/>
      <c r="U276" s="88"/>
      <c r="V276" s="13"/>
      <c r="W276" s="13"/>
      <c r="X276" s="88"/>
      <c r="Y276" s="88"/>
      <c r="Z276" s="88"/>
      <c r="AA276" s="88"/>
      <c r="AB276" s="88"/>
      <c r="AC276" s="88"/>
      <c r="AD276" s="88"/>
      <c r="AE276" s="88"/>
      <c r="AF276" s="88"/>
      <c r="AG276" s="88"/>
      <c r="AH276" s="88"/>
      <c r="AI276" s="13"/>
      <c r="AJ276" s="13"/>
      <c r="AK276" s="13"/>
      <c r="AL276" s="88"/>
      <c r="AM276" s="88"/>
      <c r="AN276" s="88"/>
      <c r="AO276" s="88"/>
      <c r="AP276" s="88"/>
      <c r="AQ276" s="88"/>
      <c r="AR276" s="88"/>
      <c r="AS276" s="88"/>
      <c r="AT276" s="88"/>
      <c r="AU276" s="88"/>
      <c r="AV276" s="88"/>
      <c r="AW276" s="13"/>
      <c r="AX276" s="13"/>
      <c r="AY276" s="13"/>
      <c r="AZ276" s="88"/>
      <c r="BA276" s="88"/>
      <c r="BB276" s="88"/>
      <c r="BC276" s="88"/>
      <c r="BD276" s="88"/>
      <c r="BE276" s="88"/>
      <c r="BF276" s="88"/>
      <c r="BG276" s="88"/>
      <c r="BH276" s="88"/>
      <c r="BI276" s="88"/>
      <c r="BJ276" s="88"/>
      <c r="BK276" s="13"/>
      <c r="BL276" s="13"/>
      <c r="BM276" s="13"/>
      <c r="BN276" s="88"/>
      <c r="BO276" s="88"/>
      <c r="BP276" s="88"/>
      <c r="BQ276" s="88"/>
      <c r="BR276" s="88"/>
      <c r="BS276" s="88"/>
      <c r="BT276" s="88"/>
      <c r="BU276" s="88"/>
      <c r="BV276" s="88"/>
      <c r="BW276" s="88"/>
      <c r="BX276" s="88"/>
      <c r="BY276" s="13"/>
      <c r="BZ276" s="87"/>
      <c r="CA276" s="88"/>
      <c r="CB276" s="88"/>
      <c r="CC276" s="88"/>
      <c r="CD276" s="137"/>
      <c r="CE276" s="137"/>
      <c r="CF276" s="137"/>
      <c r="CG276" s="137"/>
      <c r="CH276" s="137"/>
      <c r="CI276" s="137"/>
      <c r="CJ276" s="137"/>
      <c r="CK276" s="137"/>
      <c r="CL276" s="137"/>
      <c r="CM276" s="88"/>
      <c r="CN276" s="137"/>
      <c r="CO276" s="137"/>
      <c r="CP276" s="137"/>
      <c r="CQ276" s="88"/>
      <c r="CR276" s="137"/>
      <c r="CS276" s="137"/>
      <c r="CT276" s="137"/>
      <c r="CU276" s="137"/>
      <c r="CV276" s="137"/>
      <c r="CW276" s="137"/>
      <c r="CX276" s="137"/>
      <c r="CY276" s="88"/>
      <c r="CZ276" s="137"/>
      <c r="DA276" s="88"/>
      <c r="DB276" s="137"/>
      <c r="DC276" s="88"/>
      <c r="DD276" s="137"/>
      <c r="DE276" s="137"/>
      <c r="DF276" s="137"/>
      <c r="DG276" s="137"/>
      <c r="DH276" s="85"/>
    </row>
    <row r="277" spans="1:112" hidden="1" x14ac:dyDescent="0.25">
      <c r="A277" s="47" t="s">
        <v>40</v>
      </c>
      <c r="B277" s="37"/>
      <c r="C277" s="37"/>
      <c r="D277" s="37"/>
      <c r="E277" s="37"/>
      <c r="F277" s="48"/>
      <c r="G277" s="243" t="s">
        <v>22</v>
      </c>
      <c r="H277" s="244"/>
      <c r="I277" s="245"/>
      <c r="J277" s="24" t="s">
        <v>136</v>
      </c>
      <c r="K277" s="24" t="s">
        <v>137</v>
      </c>
      <c r="L277" s="24" t="s">
        <v>138</v>
      </c>
      <c r="M277" s="24" t="s">
        <v>139</v>
      </c>
      <c r="N277" s="24" t="s">
        <v>140</v>
      </c>
      <c r="O277" s="24" t="s">
        <v>141</v>
      </c>
      <c r="P277" s="24" t="s">
        <v>142</v>
      </c>
      <c r="Q277" s="24" t="s">
        <v>143</v>
      </c>
      <c r="R277" s="24" t="s">
        <v>144</v>
      </c>
      <c r="S277" s="24" t="s">
        <v>145</v>
      </c>
      <c r="T277" s="24" t="s">
        <v>146</v>
      </c>
      <c r="U277" s="243" t="s">
        <v>23</v>
      </c>
      <c r="V277" s="244"/>
      <c r="W277" s="245"/>
      <c r="X277" s="24" t="s">
        <v>136</v>
      </c>
      <c r="Y277" s="24" t="s">
        <v>137</v>
      </c>
      <c r="Z277" s="24" t="s">
        <v>138</v>
      </c>
      <c r="AA277" s="24" t="s">
        <v>139</v>
      </c>
      <c r="AB277" s="24" t="s">
        <v>140</v>
      </c>
      <c r="AC277" s="24" t="s">
        <v>141</v>
      </c>
      <c r="AD277" s="24" t="s">
        <v>142</v>
      </c>
      <c r="AE277" s="24" t="s">
        <v>143</v>
      </c>
      <c r="AF277" s="24" t="s">
        <v>144</v>
      </c>
      <c r="AG277" s="24" t="s">
        <v>145</v>
      </c>
      <c r="AH277" s="24" t="s">
        <v>146</v>
      </c>
      <c r="AI277" s="243" t="s">
        <v>24</v>
      </c>
      <c r="AJ277" s="244"/>
      <c r="AK277" s="245"/>
      <c r="AL277" s="24" t="s">
        <v>136</v>
      </c>
      <c r="AM277" s="24" t="s">
        <v>137</v>
      </c>
      <c r="AN277" s="24" t="s">
        <v>138</v>
      </c>
      <c r="AO277" s="24" t="s">
        <v>139</v>
      </c>
      <c r="AP277" s="24" t="s">
        <v>140</v>
      </c>
      <c r="AQ277" s="24" t="s">
        <v>141</v>
      </c>
      <c r="AR277" s="24" t="s">
        <v>142</v>
      </c>
      <c r="AS277" s="24" t="s">
        <v>143</v>
      </c>
      <c r="AT277" s="24" t="s">
        <v>144</v>
      </c>
      <c r="AU277" s="24" t="s">
        <v>145</v>
      </c>
      <c r="AV277" s="24" t="s">
        <v>146</v>
      </c>
      <c r="AW277" s="243" t="s">
        <v>25</v>
      </c>
      <c r="AX277" s="244"/>
      <c r="AY277" s="245"/>
      <c r="AZ277" s="24" t="s">
        <v>136</v>
      </c>
      <c r="BA277" s="24" t="s">
        <v>137</v>
      </c>
      <c r="BB277" s="24" t="s">
        <v>138</v>
      </c>
      <c r="BC277" s="24" t="s">
        <v>139</v>
      </c>
      <c r="BD277" s="24" t="s">
        <v>140</v>
      </c>
      <c r="BE277" s="24" t="s">
        <v>141</v>
      </c>
      <c r="BF277" s="24" t="s">
        <v>142</v>
      </c>
      <c r="BG277" s="24" t="s">
        <v>143</v>
      </c>
      <c r="BH277" s="24" t="s">
        <v>144</v>
      </c>
      <c r="BI277" s="24" t="s">
        <v>145</v>
      </c>
      <c r="BJ277" s="24" t="s">
        <v>146</v>
      </c>
      <c r="BK277" s="243" t="s">
        <v>26</v>
      </c>
      <c r="BL277" s="244"/>
      <c r="BM277" s="245"/>
      <c r="BN277" s="24" t="s">
        <v>136</v>
      </c>
      <c r="BO277" s="24" t="s">
        <v>137</v>
      </c>
      <c r="BP277" s="24" t="s">
        <v>138</v>
      </c>
      <c r="BQ277" s="24" t="s">
        <v>139</v>
      </c>
      <c r="BR277" s="24" t="s">
        <v>140</v>
      </c>
      <c r="BS277" s="24" t="s">
        <v>141</v>
      </c>
      <c r="BT277" s="24" t="s">
        <v>142</v>
      </c>
      <c r="BU277" s="24" t="s">
        <v>143</v>
      </c>
      <c r="BV277" s="24" t="s">
        <v>144</v>
      </c>
      <c r="BW277" s="24" t="s">
        <v>145</v>
      </c>
      <c r="BX277" s="24" t="s">
        <v>146</v>
      </c>
      <c r="BY277" s="98" t="s">
        <v>0</v>
      </c>
      <c r="BZ277" s="12"/>
      <c r="CA277" s="165" t="s">
        <v>136</v>
      </c>
      <c r="CB277" s="98" t="s">
        <v>147</v>
      </c>
      <c r="CC277" s="156"/>
      <c r="CD277" s="134" t="s">
        <v>40</v>
      </c>
      <c r="CE277" s="134" t="s">
        <v>40</v>
      </c>
      <c r="CF277" s="134" t="s">
        <v>40</v>
      </c>
      <c r="CG277" s="134" t="s">
        <v>40</v>
      </c>
      <c r="CH277" s="134" t="s">
        <v>40</v>
      </c>
      <c r="CI277" s="134" t="s">
        <v>40</v>
      </c>
      <c r="CJ277" s="134" t="s">
        <v>40</v>
      </c>
      <c r="CK277" s="134" t="s">
        <v>40</v>
      </c>
      <c r="CL277" s="134" t="s">
        <v>40</v>
      </c>
      <c r="CM277" s="134" t="s">
        <v>40</v>
      </c>
      <c r="CN277" s="134" t="s">
        <v>40</v>
      </c>
      <c r="CO277" s="134" t="s">
        <v>40</v>
      </c>
      <c r="CP277" s="134" t="s">
        <v>40</v>
      </c>
      <c r="CQ277" s="134" t="s">
        <v>40</v>
      </c>
      <c r="CR277" s="134" t="s">
        <v>40</v>
      </c>
      <c r="CS277" s="134" t="s">
        <v>40</v>
      </c>
      <c r="CT277" s="134" t="s">
        <v>40</v>
      </c>
      <c r="CU277" s="134" t="s">
        <v>40</v>
      </c>
      <c r="CV277" s="134" t="s">
        <v>40</v>
      </c>
      <c r="CW277" s="134" t="s">
        <v>40</v>
      </c>
      <c r="CX277" s="134" t="s">
        <v>40</v>
      </c>
      <c r="CY277" s="134" t="s">
        <v>40</v>
      </c>
      <c r="CZ277" s="134" t="s">
        <v>40</v>
      </c>
      <c r="DA277" s="134" t="s">
        <v>40</v>
      </c>
      <c r="DB277" s="134" t="s">
        <v>40</v>
      </c>
      <c r="DC277" s="134" t="s">
        <v>40</v>
      </c>
      <c r="DD277" s="134" t="s">
        <v>40</v>
      </c>
      <c r="DE277" s="134" t="s">
        <v>40</v>
      </c>
      <c r="DF277" s="134" t="s">
        <v>40</v>
      </c>
      <c r="DG277" s="134" t="s">
        <v>40</v>
      </c>
    </row>
    <row r="278" spans="1:112" hidden="1" x14ac:dyDescent="0.25">
      <c r="A278" s="196"/>
      <c r="B278" s="39"/>
      <c r="C278" s="39"/>
      <c r="D278" s="39"/>
      <c r="E278" s="39"/>
      <c r="F278" s="49"/>
      <c r="G278" s="286"/>
      <c r="H278" s="247"/>
      <c r="I278" s="248"/>
      <c r="J278" s="52"/>
      <c r="K278" s="52"/>
      <c r="L278" s="52"/>
      <c r="M278" s="52"/>
      <c r="N278" s="52"/>
      <c r="O278" s="52"/>
      <c r="P278" s="52"/>
      <c r="Q278" s="52"/>
      <c r="R278" s="52"/>
      <c r="S278" s="52"/>
      <c r="T278" s="52"/>
      <c r="U278" s="260"/>
      <c r="V278" s="247"/>
      <c r="W278" s="248"/>
      <c r="X278" s="52"/>
      <c r="Y278" s="52"/>
      <c r="Z278" s="52"/>
      <c r="AA278" s="52"/>
      <c r="AB278" s="52"/>
      <c r="AC278" s="52"/>
      <c r="AD278" s="52"/>
      <c r="AE278" s="52"/>
      <c r="AF278" s="52"/>
      <c r="AG278" s="52"/>
      <c r="AH278" s="52"/>
      <c r="AI278" s="260"/>
      <c r="AJ278" s="247"/>
      <c r="AK278" s="248"/>
      <c r="AL278" s="52"/>
      <c r="AM278" s="52"/>
      <c r="AN278" s="52"/>
      <c r="AO278" s="52"/>
      <c r="AP278" s="52"/>
      <c r="AQ278" s="52"/>
      <c r="AR278" s="52"/>
      <c r="AS278" s="52"/>
      <c r="AT278" s="52"/>
      <c r="AU278" s="52"/>
      <c r="AV278" s="52"/>
      <c r="AW278" s="260"/>
      <c r="AX278" s="247"/>
      <c r="AY278" s="248"/>
      <c r="AZ278" s="52"/>
      <c r="BA278" s="52"/>
      <c r="BB278" s="52"/>
      <c r="BC278" s="52"/>
      <c r="BD278" s="52"/>
      <c r="BE278" s="52"/>
      <c r="BF278" s="52"/>
      <c r="BG278" s="52"/>
      <c r="BH278" s="52"/>
      <c r="BI278" s="52"/>
      <c r="BJ278" s="52"/>
      <c r="BK278" s="260"/>
      <c r="BL278" s="247"/>
      <c r="BM278" s="248"/>
      <c r="BN278" s="52"/>
      <c r="BO278" s="52"/>
      <c r="BP278" s="52"/>
      <c r="BQ278" s="52"/>
      <c r="BR278" s="52"/>
      <c r="BS278" s="52"/>
      <c r="BT278" s="52"/>
      <c r="BU278" s="52"/>
      <c r="BV278" s="52"/>
      <c r="BW278" s="52"/>
      <c r="BX278" s="52"/>
      <c r="BY278" s="149"/>
      <c r="BZ278" s="12"/>
      <c r="CA278" s="163"/>
      <c r="CB278" s="163"/>
      <c r="CC278" s="156"/>
      <c r="CD278" s="101"/>
      <c r="CE278" s="101"/>
      <c r="CF278" s="101"/>
      <c r="CG278" s="101"/>
      <c r="CH278" s="101"/>
      <c r="CI278" s="101"/>
      <c r="CJ278" s="101"/>
      <c r="CK278" s="101"/>
      <c r="CL278" s="101"/>
      <c r="CM278" s="101"/>
      <c r="CN278" s="101"/>
      <c r="CO278" s="101"/>
      <c r="CP278" s="101"/>
      <c r="CQ278" s="101"/>
      <c r="CR278" s="101"/>
      <c r="CS278" s="101"/>
      <c r="CT278" s="101"/>
      <c r="CU278" s="101"/>
      <c r="CV278" s="101"/>
      <c r="CW278" s="101"/>
      <c r="CX278" s="101"/>
      <c r="CY278" s="101"/>
      <c r="CZ278" s="101"/>
      <c r="DA278" s="101"/>
      <c r="DB278" s="101"/>
      <c r="DC278" s="101"/>
      <c r="DD278" s="101"/>
      <c r="DE278" s="101"/>
      <c r="DF278" s="101"/>
      <c r="DG278" s="101"/>
    </row>
    <row r="279" spans="1:112" hidden="1" x14ac:dyDescent="0.25">
      <c r="A279" s="196" t="s">
        <v>117</v>
      </c>
      <c r="B279" s="28"/>
      <c r="C279" s="28"/>
      <c r="D279" s="28"/>
      <c r="E279" s="28"/>
      <c r="F279" s="29"/>
      <c r="G279" s="246"/>
      <c r="H279" s="247"/>
      <c r="I279" s="248"/>
      <c r="J279" s="52"/>
      <c r="K279" s="52"/>
      <c r="L279" s="52"/>
      <c r="M279" s="52"/>
      <c r="N279" s="52"/>
      <c r="O279" s="52"/>
      <c r="P279" s="52"/>
      <c r="Q279" s="52"/>
      <c r="R279" s="52"/>
      <c r="S279" s="52"/>
      <c r="T279" s="52"/>
      <c r="U279" s="253"/>
      <c r="V279" s="247"/>
      <c r="W279" s="248"/>
      <c r="X279" s="52"/>
      <c r="Y279" s="52"/>
      <c r="Z279" s="52"/>
      <c r="AA279" s="52"/>
      <c r="AB279" s="52"/>
      <c r="AC279" s="52"/>
      <c r="AD279" s="52"/>
      <c r="AE279" s="52"/>
      <c r="AF279" s="52"/>
      <c r="AG279" s="52"/>
      <c r="AH279" s="52"/>
      <c r="AI279" s="253"/>
      <c r="AJ279" s="247"/>
      <c r="AK279" s="248"/>
      <c r="AL279" s="52"/>
      <c r="AM279" s="52"/>
      <c r="AN279" s="52"/>
      <c r="AO279" s="52"/>
      <c r="AP279" s="52"/>
      <c r="AQ279" s="52"/>
      <c r="AR279" s="52"/>
      <c r="AS279" s="52"/>
      <c r="AT279" s="52"/>
      <c r="AU279" s="52"/>
      <c r="AV279" s="52"/>
      <c r="AW279" s="253"/>
      <c r="AX279" s="247"/>
      <c r="AY279" s="248"/>
      <c r="AZ279" s="52"/>
      <c r="BA279" s="52"/>
      <c r="BB279" s="52"/>
      <c r="BC279" s="52"/>
      <c r="BD279" s="52"/>
      <c r="BE279" s="52"/>
      <c r="BF279" s="52"/>
      <c r="BG279" s="52"/>
      <c r="BH279" s="52"/>
      <c r="BI279" s="52"/>
      <c r="BJ279" s="52"/>
      <c r="BK279" s="253"/>
      <c r="BL279" s="247"/>
      <c r="BM279" s="248"/>
      <c r="BN279" s="52"/>
      <c r="BO279" s="52"/>
      <c r="BP279" s="52"/>
      <c r="BQ279" s="52"/>
      <c r="BR279" s="52"/>
      <c r="BS279" s="52"/>
      <c r="BT279" s="52"/>
      <c r="BU279" s="52"/>
      <c r="BV279" s="52"/>
      <c r="BW279" s="52"/>
      <c r="BX279" s="52"/>
      <c r="BY279" s="99"/>
      <c r="BZ279" s="12"/>
      <c r="CA279" s="163"/>
      <c r="CB279" s="163"/>
      <c r="CC279" s="156"/>
      <c r="CD279" s="99"/>
      <c r="CE279" s="99"/>
      <c r="CF279" s="99"/>
      <c r="CG279" s="99"/>
      <c r="CH279" s="99"/>
      <c r="CI279" s="99"/>
      <c r="CJ279" s="99"/>
      <c r="CK279" s="99"/>
      <c r="CL279" s="99"/>
      <c r="CM279" s="99"/>
      <c r="CN279" s="99"/>
      <c r="CO279" s="99"/>
      <c r="CP279" s="99"/>
      <c r="CQ279" s="99"/>
      <c r="CR279" s="99"/>
      <c r="CS279" s="99"/>
      <c r="CT279" s="99"/>
      <c r="CU279" s="99"/>
      <c r="CV279" s="99"/>
      <c r="CW279" s="99"/>
      <c r="CX279" s="99"/>
      <c r="CY279" s="99"/>
      <c r="CZ279" s="99"/>
      <c r="DA279" s="99"/>
      <c r="DB279" s="99"/>
      <c r="DC279" s="99"/>
      <c r="DD279" s="99"/>
      <c r="DE279" s="99"/>
      <c r="DF279" s="99"/>
      <c r="DG279" s="99"/>
    </row>
    <row r="280" spans="1:112" hidden="1" x14ac:dyDescent="0.25">
      <c r="A280" s="200" t="s">
        <v>1</v>
      </c>
      <c r="B280" s="201"/>
      <c r="C280" s="88"/>
      <c r="D280" s="88"/>
      <c r="E280" s="88"/>
      <c r="F280" s="53"/>
      <c r="G280" s="253">
        <f>Travel!H14+Travel!H27+Travel!H40</f>
        <v>0</v>
      </c>
      <c r="H280" s="254"/>
      <c r="I280" s="255"/>
      <c r="J280" s="86">
        <v>0</v>
      </c>
      <c r="K280" s="86">
        <v>0</v>
      </c>
      <c r="L280" s="86">
        <v>0</v>
      </c>
      <c r="M280" s="86">
        <v>0</v>
      </c>
      <c r="N280" s="86">
        <v>0</v>
      </c>
      <c r="O280" s="86">
        <v>0</v>
      </c>
      <c r="P280" s="86">
        <v>0</v>
      </c>
      <c r="Q280" s="86">
        <v>0</v>
      </c>
      <c r="R280" s="86">
        <v>0</v>
      </c>
      <c r="S280" s="86">
        <v>0</v>
      </c>
      <c r="T280" s="86">
        <v>0</v>
      </c>
      <c r="U280" s="253">
        <f>(IF(B8&gt;1,(Travel!H14+Travel!H27+Travel!H40),0))</f>
        <v>0</v>
      </c>
      <c r="V280" s="247"/>
      <c r="W280" s="248"/>
      <c r="X280" s="86">
        <v>0</v>
      </c>
      <c r="Y280" s="86">
        <v>0</v>
      </c>
      <c r="Z280" s="86">
        <v>0</v>
      </c>
      <c r="AA280" s="86">
        <v>0</v>
      </c>
      <c r="AB280" s="86">
        <v>0</v>
      </c>
      <c r="AC280" s="86">
        <v>0</v>
      </c>
      <c r="AD280" s="86">
        <v>0</v>
      </c>
      <c r="AE280" s="86">
        <v>0</v>
      </c>
      <c r="AF280" s="86">
        <v>0</v>
      </c>
      <c r="AG280" s="86">
        <v>0</v>
      </c>
      <c r="AH280" s="86">
        <v>0</v>
      </c>
      <c r="AI280" s="253">
        <f>(IF(B8&gt;2,(Travel!H14+Travel!H27+Travel!H40),0))</f>
        <v>0</v>
      </c>
      <c r="AJ280" s="247"/>
      <c r="AK280" s="248"/>
      <c r="AL280" s="86">
        <v>0</v>
      </c>
      <c r="AM280" s="86">
        <v>0</v>
      </c>
      <c r="AN280" s="86">
        <v>0</v>
      </c>
      <c r="AO280" s="86">
        <v>0</v>
      </c>
      <c r="AP280" s="86">
        <v>0</v>
      </c>
      <c r="AQ280" s="86">
        <v>0</v>
      </c>
      <c r="AR280" s="86">
        <v>0</v>
      </c>
      <c r="AS280" s="86">
        <v>0</v>
      </c>
      <c r="AT280" s="86">
        <v>0</v>
      </c>
      <c r="AU280" s="86">
        <v>0</v>
      </c>
      <c r="AV280" s="86">
        <v>0</v>
      </c>
      <c r="AW280" s="253">
        <f>(IF(B8&gt;3,(Travel!H14+Travel!H27+Travel!H40),0))</f>
        <v>0</v>
      </c>
      <c r="AX280" s="247"/>
      <c r="AY280" s="248"/>
      <c r="AZ280" s="86">
        <v>0</v>
      </c>
      <c r="BA280" s="86">
        <v>0</v>
      </c>
      <c r="BB280" s="86">
        <v>0</v>
      </c>
      <c r="BC280" s="86">
        <v>0</v>
      </c>
      <c r="BD280" s="86">
        <v>0</v>
      </c>
      <c r="BE280" s="86">
        <v>0</v>
      </c>
      <c r="BF280" s="86">
        <v>0</v>
      </c>
      <c r="BG280" s="86">
        <v>0</v>
      </c>
      <c r="BH280" s="86">
        <v>0</v>
      </c>
      <c r="BI280" s="86">
        <v>0</v>
      </c>
      <c r="BJ280" s="86">
        <v>0</v>
      </c>
      <c r="BK280" s="253">
        <f>(IF(B8&gt;4,(Travel!H14+Travel!H27+Travel!H40),0))</f>
        <v>0</v>
      </c>
      <c r="BL280" s="247"/>
      <c r="BM280" s="248"/>
      <c r="BN280" s="86">
        <v>0</v>
      </c>
      <c r="BO280" s="86">
        <v>0</v>
      </c>
      <c r="BP280" s="86">
        <v>0</v>
      </c>
      <c r="BQ280" s="86">
        <v>0</v>
      </c>
      <c r="BR280" s="86">
        <v>0</v>
      </c>
      <c r="BS280" s="86">
        <v>0</v>
      </c>
      <c r="BT280" s="86">
        <v>0</v>
      </c>
      <c r="BU280" s="86">
        <v>0</v>
      </c>
      <c r="BV280" s="86">
        <v>0</v>
      </c>
      <c r="BW280" s="86">
        <v>0</v>
      </c>
      <c r="BX280" s="86">
        <v>0</v>
      </c>
      <c r="BY280" s="99">
        <f>SUM(G280,U280,AI280,AW280,BK280)</f>
        <v>0</v>
      </c>
      <c r="BZ280" s="84"/>
      <c r="CA280" s="140">
        <f>SUM(J280,X280,AL280,AZ280,BN280)</f>
        <v>0</v>
      </c>
      <c r="CB280" s="140">
        <f>SUM(K280:T280,Y280:AH280,AM280:AV280,BA280:BJ280,BO280:BX280)</f>
        <v>0</v>
      </c>
      <c r="CC280" s="157"/>
      <c r="CD280" s="99">
        <f>BY280-SUM(CE280:DG280)</f>
        <v>0</v>
      </c>
      <c r="CE280" s="99">
        <v>0</v>
      </c>
      <c r="CF280" s="99">
        <v>0</v>
      </c>
      <c r="CG280" s="99">
        <v>0</v>
      </c>
      <c r="CH280" s="99">
        <v>0</v>
      </c>
      <c r="CI280" s="99">
        <v>0</v>
      </c>
      <c r="CJ280" s="99">
        <v>0</v>
      </c>
      <c r="CK280" s="99">
        <v>0</v>
      </c>
      <c r="CL280" s="99">
        <v>0</v>
      </c>
      <c r="CM280" s="99">
        <v>0</v>
      </c>
      <c r="CN280" s="99">
        <v>0</v>
      </c>
      <c r="CO280" s="99">
        <v>0</v>
      </c>
      <c r="CP280" s="99">
        <v>0</v>
      </c>
      <c r="CQ280" s="99">
        <v>0</v>
      </c>
      <c r="CR280" s="99">
        <v>0</v>
      </c>
      <c r="CS280" s="99">
        <v>0</v>
      </c>
      <c r="CT280" s="99">
        <v>0</v>
      </c>
      <c r="CU280" s="99">
        <v>0</v>
      </c>
      <c r="CV280" s="99">
        <v>0</v>
      </c>
      <c r="CW280" s="99">
        <v>0</v>
      </c>
      <c r="CX280" s="99">
        <v>0</v>
      </c>
      <c r="CY280" s="99">
        <v>0</v>
      </c>
      <c r="CZ280" s="99">
        <v>0</v>
      </c>
      <c r="DA280" s="99">
        <v>0</v>
      </c>
      <c r="DB280" s="99">
        <v>0</v>
      </c>
      <c r="DC280" s="99">
        <v>0</v>
      </c>
      <c r="DD280" s="99">
        <v>0</v>
      </c>
      <c r="DE280" s="99">
        <v>0</v>
      </c>
      <c r="DF280" s="99">
        <v>0</v>
      </c>
      <c r="DG280" s="99">
        <v>0</v>
      </c>
    </row>
    <row r="281" spans="1:112" hidden="1" x14ac:dyDescent="0.25">
      <c r="A281" s="200" t="s">
        <v>3</v>
      </c>
      <c r="B281" s="201"/>
      <c r="C281" s="88"/>
      <c r="D281" s="88"/>
      <c r="E281" s="88"/>
      <c r="F281" s="53"/>
      <c r="G281" s="253">
        <f>Travel!H15+Travel!H28+Travel!H41</f>
        <v>0</v>
      </c>
      <c r="H281" s="254"/>
      <c r="I281" s="255"/>
      <c r="J281" s="86">
        <v>0</v>
      </c>
      <c r="K281" s="86">
        <v>0</v>
      </c>
      <c r="L281" s="86">
        <v>0</v>
      </c>
      <c r="M281" s="86">
        <v>0</v>
      </c>
      <c r="N281" s="86">
        <v>0</v>
      </c>
      <c r="O281" s="86">
        <v>0</v>
      </c>
      <c r="P281" s="86">
        <v>0</v>
      </c>
      <c r="Q281" s="86">
        <v>0</v>
      </c>
      <c r="R281" s="86">
        <v>0</v>
      </c>
      <c r="S281" s="86">
        <v>0</v>
      </c>
      <c r="T281" s="86">
        <v>0</v>
      </c>
      <c r="U281" s="253">
        <f>(IF(B8&gt;1,(Travel!H15+Travel!H28+Travel!H41),0))</f>
        <v>0</v>
      </c>
      <c r="V281" s="247"/>
      <c r="W281" s="248"/>
      <c r="X281" s="86">
        <v>0</v>
      </c>
      <c r="Y281" s="86">
        <v>0</v>
      </c>
      <c r="Z281" s="86">
        <v>0</v>
      </c>
      <c r="AA281" s="86">
        <v>0</v>
      </c>
      <c r="AB281" s="86">
        <v>0</v>
      </c>
      <c r="AC281" s="86">
        <v>0</v>
      </c>
      <c r="AD281" s="86">
        <v>0</v>
      </c>
      <c r="AE281" s="86">
        <v>0</v>
      </c>
      <c r="AF281" s="86">
        <v>0</v>
      </c>
      <c r="AG281" s="86">
        <v>0</v>
      </c>
      <c r="AH281" s="86">
        <v>0</v>
      </c>
      <c r="AI281" s="253">
        <f>(IF(B8&gt;2,(Travel!H15+Travel!H28+Travel!H41),0))</f>
        <v>0</v>
      </c>
      <c r="AJ281" s="247"/>
      <c r="AK281" s="248"/>
      <c r="AL281" s="86">
        <v>0</v>
      </c>
      <c r="AM281" s="86">
        <v>0</v>
      </c>
      <c r="AN281" s="86">
        <v>0</v>
      </c>
      <c r="AO281" s="86">
        <v>0</v>
      </c>
      <c r="AP281" s="86">
        <v>0</v>
      </c>
      <c r="AQ281" s="86">
        <v>0</v>
      </c>
      <c r="AR281" s="86">
        <v>0</v>
      </c>
      <c r="AS281" s="86">
        <v>0</v>
      </c>
      <c r="AT281" s="86">
        <v>0</v>
      </c>
      <c r="AU281" s="86">
        <v>0</v>
      </c>
      <c r="AV281" s="86">
        <v>0</v>
      </c>
      <c r="AW281" s="253">
        <f>(IF(B8&gt;3,(Travel!H15+Travel!H28+Travel!H41),0))</f>
        <v>0</v>
      </c>
      <c r="AX281" s="247"/>
      <c r="AY281" s="248"/>
      <c r="AZ281" s="86">
        <v>0</v>
      </c>
      <c r="BA281" s="86">
        <v>0</v>
      </c>
      <c r="BB281" s="86">
        <v>0</v>
      </c>
      <c r="BC281" s="86">
        <v>0</v>
      </c>
      <c r="BD281" s="86">
        <v>0</v>
      </c>
      <c r="BE281" s="86">
        <v>0</v>
      </c>
      <c r="BF281" s="86">
        <v>0</v>
      </c>
      <c r="BG281" s="86">
        <v>0</v>
      </c>
      <c r="BH281" s="86">
        <v>0</v>
      </c>
      <c r="BI281" s="86">
        <v>0</v>
      </c>
      <c r="BJ281" s="86">
        <v>0</v>
      </c>
      <c r="BK281" s="253">
        <f>(IF(B8&gt;4,(Travel!H15+Travel!H28+Travel!H41),0))</f>
        <v>0</v>
      </c>
      <c r="BL281" s="247"/>
      <c r="BM281" s="248"/>
      <c r="BN281" s="86">
        <v>0</v>
      </c>
      <c r="BO281" s="86">
        <v>0</v>
      </c>
      <c r="BP281" s="86">
        <v>0</v>
      </c>
      <c r="BQ281" s="86">
        <v>0</v>
      </c>
      <c r="BR281" s="86">
        <v>0</v>
      </c>
      <c r="BS281" s="86">
        <v>0</v>
      </c>
      <c r="BT281" s="86">
        <v>0</v>
      </c>
      <c r="BU281" s="86">
        <v>0</v>
      </c>
      <c r="BV281" s="86">
        <v>0</v>
      </c>
      <c r="BW281" s="86">
        <v>0</v>
      </c>
      <c r="BX281" s="86">
        <v>0</v>
      </c>
      <c r="BY281" s="99">
        <f t="shared" ref="BY281:BY291" si="189">SUM(G281,U281,AI281,AW281,BK281)</f>
        <v>0</v>
      </c>
      <c r="BZ281" s="84"/>
      <c r="CA281" s="140">
        <f t="shared" ref="CA281:CA295" si="190">SUM(J281,X281,AL281,AZ281,BN281)</f>
        <v>0</v>
      </c>
      <c r="CB281" s="140">
        <f t="shared" ref="CB281:CB295" si="191">SUM(K281:T281,Y281:AH281,AM281:AV281,BA281:BJ281,BO281:BX281)</f>
        <v>0</v>
      </c>
      <c r="CC281" s="157"/>
      <c r="CD281" s="99">
        <f>BY281-SUM(CE281:DG281)</f>
        <v>0</v>
      </c>
      <c r="CE281" s="99">
        <v>0</v>
      </c>
      <c r="CF281" s="99">
        <v>0</v>
      </c>
      <c r="CG281" s="99">
        <v>0</v>
      </c>
      <c r="CH281" s="99">
        <v>0</v>
      </c>
      <c r="CI281" s="99">
        <v>0</v>
      </c>
      <c r="CJ281" s="99">
        <v>0</v>
      </c>
      <c r="CK281" s="99">
        <v>0</v>
      </c>
      <c r="CL281" s="99">
        <v>0</v>
      </c>
      <c r="CM281" s="99">
        <v>0</v>
      </c>
      <c r="CN281" s="99">
        <v>0</v>
      </c>
      <c r="CO281" s="99">
        <v>0</v>
      </c>
      <c r="CP281" s="99">
        <v>0</v>
      </c>
      <c r="CQ281" s="99">
        <v>0</v>
      </c>
      <c r="CR281" s="99">
        <v>0</v>
      </c>
      <c r="CS281" s="99">
        <v>0</v>
      </c>
      <c r="CT281" s="99">
        <v>0</v>
      </c>
      <c r="CU281" s="99">
        <v>0</v>
      </c>
      <c r="CV281" s="99">
        <v>0</v>
      </c>
      <c r="CW281" s="99">
        <v>0</v>
      </c>
      <c r="CX281" s="99">
        <v>0</v>
      </c>
      <c r="CY281" s="99">
        <v>0</v>
      </c>
      <c r="CZ281" s="99">
        <v>0</v>
      </c>
      <c r="DA281" s="99">
        <v>0</v>
      </c>
      <c r="DB281" s="99">
        <v>0</v>
      </c>
      <c r="DC281" s="99">
        <v>0</v>
      </c>
      <c r="DD281" s="99">
        <v>0</v>
      </c>
      <c r="DE281" s="99">
        <v>0</v>
      </c>
      <c r="DF281" s="99">
        <v>0</v>
      </c>
      <c r="DG281" s="99">
        <v>0</v>
      </c>
    </row>
    <row r="282" spans="1:112" hidden="1" x14ac:dyDescent="0.25">
      <c r="A282" s="200" t="s">
        <v>6</v>
      </c>
      <c r="B282" s="201"/>
      <c r="C282" s="88"/>
      <c r="D282" s="88"/>
      <c r="E282" s="88"/>
      <c r="F282" s="53"/>
      <c r="G282" s="253">
        <f>Travel!H16+Travel!H29+Travel!H42</f>
        <v>0</v>
      </c>
      <c r="H282" s="254"/>
      <c r="I282" s="255"/>
      <c r="J282" s="86">
        <v>0</v>
      </c>
      <c r="K282" s="86">
        <v>0</v>
      </c>
      <c r="L282" s="86">
        <v>0</v>
      </c>
      <c r="M282" s="86">
        <v>0</v>
      </c>
      <c r="N282" s="86">
        <v>0</v>
      </c>
      <c r="O282" s="86">
        <v>0</v>
      </c>
      <c r="P282" s="86">
        <v>0</v>
      </c>
      <c r="Q282" s="86">
        <v>0</v>
      </c>
      <c r="R282" s="86">
        <v>0</v>
      </c>
      <c r="S282" s="86">
        <v>0</v>
      </c>
      <c r="T282" s="86">
        <v>0</v>
      </c>
      <c r="U282" s="253">
        <f>(IF(B8&gt;1,(Travel!H16+Travel!H29+Travel!H42),0))</f>
        <v>0</v>
      </c>
      <c r="V282" s="247"/>
      <c r="W282" s="248"/>
      <c r="X282" s="86">
        <v>0</v>
      </c>
      <c r="Y282" s="86">
        <v>0</v>
      </c>
      <c r="Z282" s="86">
        <v>0</v>
      </c>
      <c r="AA282" s="86">
        <v>0</v>
      </c>
      <c r="AB282" s="86">
        <v>0</v>
      </c>
      <c r="AC282" s="86">
        <v>0</v>
      </c>
      <c r="AD282" s="86">
        <v>0</v>
      </c>
      <c r="AE282" s="86">
        <v>0</v>
      </c>
      <c r="AF282" s="86">
        <v>0</v>
      </c>
      <c r="AG282" s="86">
        <v>0</v>
      </c>
      <c r="AH282" s="86">
        <v>0</v>
      </c>
      <c r="AI282" s="253">
        <f>(IF(B8&gt;2,(Travel!H16+Travel!H29+Travel!H42),0))</f>
        <v>0</v>
      </c>
      <c r="AJ282" s="247"/>
      <c r="AK282" s="248"/>
      <c r="AL282" s="86">
        <v>0</v>
      </c>
      <c r="AM282" s="86">
        <v>0</v>
      </c>
      <c r="AN282" s="86">
        <v>0</v>
      </c>
      <c r="AO282" s="86">
        <v>0</v>
      </c>
      <c r="AP282" s="86">
        <v>0</v>
      </c>
      <c r="AQ282" s="86">
        <v>0</v>
      </c>
      <c r="AR282" s="86">
        <v>0</v>
      </c>
      <c r="AS282" s="86">
        <v>0</v>
      </c>
      <c r="AT282" s="86">
        <v>0</v>
      </c>
      <c r="AU282" s="86">
        <v>0</v>
      </c>
      <c r="AV282" s="86">
        <v>0</v>
      </c>
      <c r="AW282" s="253">
        <f>(IF(B8&gt;3,(Travel!H16+Travel!H29+Travel!H42),0))</f>
        <v>0</v>
      </c>
      <c r="AX282" s="247"/>
      <c r="AY282" s="248"/>
      <c r="AZ282" s="86">
        <v>0</v>
      </c>
      <c r="BA282" s="86">
        <v>0</v>
      </c>
      <c r="BB282" s="86">
        <v>0</v>
      </c>
      <c r="BC282" s="86">
        <v>0</v>
      </c>
      <c r="BD282" s="86">
        <v>0</v>
      </c>
      <c r="BE282" s="86">
        <v>0</v>
      </c>
      <c r="BF282" s="86">
        <v>0</v>
      </c>
      <c r="BG282" s="86">
        <v>0</v>
      </c>
      <c r="BH282" s="86">
        <v>0</v>
      </c>
      <c r="BI282" s="86">
        <v>0</v>
      </c>
      <c r="BJ282" s="86">
        <v>0</v>
      </c>
      <c r="BK282" s="253">
        <f>(IF(B8&gt;4,(Travel!H16+Travel!H29+Travel!H42),0))</f>
        <v>0</v>
      </c>
      <c r="BL282" s="247"/>
      <c r="BM282" s="248"/>
      <c r="BN282" s="86">
        <v>0</v>
      </c>
      <c r="BO282" s="86">
        <v>0</v>
      </c>
      <c r="BP282" s="86">
        <v>0</v>
      </c>
      <c r="BQ282" s="86">
        <v>0</v>
      </c>
      <c r="BR282" s="86">
        <v>0</v>
      </c>
      <c r="BS282" s="86">
        <v>0</v>
      </c>
      <c r="BT282" s="86">
        <v>0</v>
      </c>
      <c r="BU282" s="86">
        <v>0</v>
      </c>
      <c r="BV282" s="86">
        <v>0</v>
      </c>
      <c r="BW282" s="86">
        <v>0</v>
      </c>
      <c r="BX282" s="86">
        <v>0</v>
      </c>
      <c r="BY282" s="99">
        <f t="shared" si="189"/>
        <v>0</v>
      </c>
      <c r="BZ282" s="12"/>
      <c r="CA282" s="140">
        <f t="shared" si="190"/>
        <v>0</v>
      </c>
      <c r="CB282" s="140">
        <f t="shared" si="191"/>
        <v>0</v>
      </c>
      <c r="CC282" s="157"/>
      <c r="CD282" s="99">
        <f>BY282-SUM(CE282:DG282)</f>
        <v>0</v>
      </c>
      <c r="CE282" s="99">
        <v>0</v>
      </c>
      <c r="CF282" s="99">
        <v>0</v>
      </c>
      <c r="CG282" s="99">
        <v>0</v>
      </c>
      <c r="CH282" s="99">
        <v>0</v>
      </c>
      <c r="CI282" s="99">
        <v>0</v>
      </c>
      <c r="CJ282" s="99">
        <v>0</v>
      </c>
      <c r="CK282" s="99">
        <v>0</v>
      </c>
      <c r="CL282" s="99">
        <v>0</v>
      </c>
      <c r="CM282" s="99">
        <v>0</v>
      </c>
      <c r="CN282" s="99">
        <v>0</v>
      </c>
      <c r="CO282" s="99">
        <v>0</v>
      </c>
      <c r="CP282" s="99">
        <v>0</v>
      </c>
      <c r="CQ282" s="99">
        <v>0</v>
      </c>
      <c r="CR282" s="99">
        <v>0</v>
      </c>
      <c r="CS282" s="99">
        <v>0</v>
      </c>
      <c r="CT282" s="99">
        <v>0</v>
      </c>
      <c r="CU282" s="99">
        <v>0</v>
      </c>
      <c r="CV282" s="99">
        <v>0</v>
      </c>
      <c r="CW282" s="99">
        <v>0</v>
      </c>
      <c r="CX282" s="99">
        <v>0</v>
      </c>
      <c r="CY282" s="99">
        <v>0</v>
      </c>
      <c r="CZ282" s="99">
        <v>0</v>
      </c>
      <c r="DA282" s="99">
        <v>0</v>
      </c>
      <c r="DB282" s="99">
        <v>0</v>
      </c>
      <c r="DC282" s="99">
        <v>0</v>
      </c>
      <c r="DD282" s="99">
        <v>0</v>
      </c>
      <c r="DE282" s="99">
        <v>0</v>
      </c>
      <c r="DF282" s="99">
        <v>0</v>
      </c>
      <c r="DG282" s="99">
        <v>0</v>
      </c>
    </row>
    <row r="283" spans="1:112" hidden="1" x14ac:dyDescent="0.25">
      <c r="A283" s="192" t="s">
        <v>56</v>
      </c>
      <c r="B283" s="201"/>
      <c r="C283" s="88"/>
      <c r="D283" s="88"/>
      <c r="E283" s="88"/>
      <c r="F283" s="53"/>
      <c r="G283" s="253">
        <f>Travel!H17+Travel!H19+Travel!H22+Travel!H23+Travel!H30+Travel!H32+Travel!H35+Travel!H36+Travel!H43+Travel!H45+Travel!H48+Travel!H49</f>
        <v>0</v>
      </c>
      <c r="H283" s="254"/>
      <c r="I283" s="255"/>
      <c r="J283" s="86">
        <v>0</v>
      </c>
      <c r="K283" s="86">
        <v>0</v>
      </c>
      <c r="L283" s="86">
        <v>0</v>
      </c>
      <c r="M283" s="86">
        <v>0</v>
      </c>
      <c r="N283" s="86">
        <v>0</v>
      </c>
      <c r="O283" s="86">
        <v>0</v>
      </c>
      <c r="P283" s="86">
        <v>0</v>
      </c>
      <c r="Q283" s="86">
        <v>0</v>
      </c>
      <c r="R283" s="86">
        <v>0</v>
      </c>
      <c r="S283" s="86">
        <v>0</v>
      </c>
      <c r="T283" s="86">
        <v>0</v>
      </c>
      <c r="U283" s="253">
        <f>(IF(B8&gt;1,(Travel!H17+Travel!H19+Travel!H22+Travel!H23+Travel!H30+Travel!H32+Travel!H35+Travel!H36+Travel!H43+Travel!H45+Travel!H48+Travel!H49),0))</f>
        <v>0</v>
      </c>
      <c r="V283" s="247"/>
      <c r="W283" s="248"/>
      <c r="X283" s="86">
        <v>0</v>
      </c>
      <c r="Y283" s="86">
        <v>0</v>
      </c>
      <c r="Z283" s="86">
        <v>0</v>
      </c>
      <c r="AA283" s="86">
        <v>0</v>
      </c>
      <c r="AB283" s="86">
        <v>0</v>
      </c>
      <c r="AC283" s="86">
        <v>0</v>
      </c>
      <c r="AD283" s="86">
        <v>0</v>
      </c>
      <c r="AE283" s="86">
        <v>0</v>
      </c>
      <c r="AF283" s="86">
        <v>0</v>
      </c>
      <c r="AG283" s="86">
        <v>0</v>
      </c>
      <c r="AH283" s="86">
        <v>0</v>
      </c>
      <c r="AI283" s="253">
        <f>(IF(B8&gt;2,(Travel!H17+Travel!H19+Travel!H22+Travel!H23+Travel!H30+Travel!H32+Travel!H35+Travel!H36+Travel!H43+Travel!H45+Travel!H48+Travel!H49),0))</f>
        <v>0</v>
      </c>
      <c r="AJ283" s="247"/>
      <c r="AK283" s="248"/>
      <c r="AL283" s="86">
        <v>0</v>
      </c>
      <c r="AM283" s="86">
        <v>0</v>
      </c>
      <c r="AN283" s="86">
        <v>0</v>
      </c>
      <c r="AO283" s="86">
        <v>0</v>
      </c>
      <c r="AP283" s="86">
        <v>0</v>
      </c>
      <c r="AQ283" s="86">
        <v>0</v>
      </c>
      <c r="AR283" s="86">
        <v>0</v>
      </c>
      <c r="AS283" s="86">
        <v>0</v>
      </c>
      <c r="AT283" s="86">
        <v>0</v>
      </c>
      <c r="AU283" s="86">
        <v>0</v>
      </c>
      <c r="AV283" s="86">
        <v>0</v>
      </c>
      <c r="AW283" s="253">
        <f>(IF(B8&gt;3,(Travel!H17+Travel!H19+Travel!H22+Travel!H23+Travel!H30+Travel!H32+Travel!H35+Travel!H36+Travel!H43+Travel!H45+Travel!H48+Travel!H49),0))</f>
        <v>0</v>
      </c>
      <c r="AX283" s="247"/>
      <c r="AY283" s="248"/>
      <c r="AZ283" s="86">
        <v>0</v>
      </c>
      <c r="BA283" s="86">
        <v>0</v>
      </c>
      <c r="BB283" s="86">
        <v>0</v>
      </c>
      <c r="BC283" s="86">
        <v>0</v>
      </c>
      <c r="BD283" s="86">
        <v>0</v>
      </c>
      <c r="BE283" s="86">
        <v>0</v>
      </c>
      <c r="BF283" s="86">
        <v>0</v>
      </c>
      <c r="BG283" s="86">
        <v>0</v>
      </c>
      <c r="BH283" s="86">
        <v>0</v>
      </c>
      <c r="BI283" s="86">
        <v>0</v>
      </c>
      <c r="BJ283" s="86">
        <v>0</v>
      </c>
      <c r="BK283" s="253">
        <f>(IF(B8&gt;4,(Travel!H17+Travel!H19+Travel!H22+Travel!H23+Travel!H30+Travel!H32+Travel!H35+Travel!H36+Travel!H43+Travel!H45+Travel!H48+Travel!H49),0))</f>
        <v>0</v>
      </c>
      <c r="BL283" s="247"/>
      <c r="BM283" s="248"/>
      <c r="BN283" s="86">
        <v>0</v>
      </c>
      <c r="BO283" s="86">
        <v>0</v>
      </c>
      <c r="BP283" s="86">
        <v>0</v>
      </c>
      <c r="BQ283" s="86">
        <v>0</v>
      </c>
      <c r="BR283" s="86">
        <v>0</v>
      </c>
      <c r="BS283" s="86">
        <v>0</v>
      </c>
      <c r="BT283" s="86">
        <v>0</v>
      </c>
      <c r="BU283" s="86">
        <v>0</v>
      </c>
      <c r="BV283" s="86">
        <v>0</v>
      </c>
      <c r="BW283" s="86">
        <v>0</v>
      </c>
      <c r="BX283" s="86">
        <v>0</v>
      </c>
      <c r="BY283" s="99">
        <f t="shared" si="189"/>
        <v>0</v>
      </c>
      <c r="BZ283" s="12"/>
      <c r="CA283" s="140">
        <f t="shared" si="190"/>
        <v>0</v>
      </c>
      <c r="CB283" s="140">
        <f t="shared" si="191"/>
        <v>0</v>
      </c>
      <c r="CC283" s="157"/>
      <c r="CD283" s="99">
        <f>BY283-SUM(CE283:DG283)</f>
        <v>0</v>
      </c>
      <c r="CE283" s="99">
        <v>0</v>
      </c>
      <c r="CF283" s="99">
        <v>0</v>
      </c>
      <c r="CG283" s="99">
        <v>0</v>
      </c>
      <c r="CH283" s="99">
        <v>0</v>
      </c>
      <c r="CI283" s="99">
        <v>0</v>
      </c>
      <c r="CJ283" s="99">
        <v>0</v>
      </c>
      <c r="CK283" s="99">
        <v>0</v>
      </c>
      <c r="CL283" s="99">
        <v>0</v>
      </c>
      <c r="CM283" s="99">
        <v>0</v>
      </c>
      <c r="CN283" s="99">
        <v>0</v>
      </c>
      <c r="CO283" s="99">
        <v>0</v>
      </c>
      <c r="CP283" s="99">
        <v>0</v>
      </c>
      <c r="CQ283" s="99">
        <v>0</v>
      </c>
      <c r="CR283" s="99">
        <v>0</v>
      </c>
      <c r="CS283" s="99">
        <v>0</v>
      </c>
      <c r="CT283" s="99">
        <v>0</v>
      </c>
      <c r="CU283" s="99">
        <v>0</v>
      </c>
      <c r="CV283" s="99">
        <v>0</v>
      </c>
      <c r="CW283" s="99">
        <v>0</v>
      </c>
      <c r="CX283" s="99">
        <v>0</v>
      </c>
      <c r="CY283" s="99">
        <v>0</v>
      </c>
      <c r="CZ283" s="99">
        <v>0</v>
      </c>
      <c r="DA283" s="99">
        <v>0</v>
      </c>
      <c r="DB283" s="99">
        <v>0</v>
      </c>
      <c r="DC283" s="99">
        <v>0</v>
      </c>
      <c r="DD283" s="99">
        <v>0</v>
      </c>
      <c r="DE283" s="99">
        <v>0</v>
      </c>
      <c r="DF283" s="99">
        <v>0</v>
      </c>
      <c r="DG283" s="99">
        <v>0</v>
      </c>
    </row>
    <row r="284" spans="1:112" hidden="1" x14ac:dyDescent="0.25">
      <c r="A284" s="200" t="s">
        <v>41</v>
      </c>
      <c r="B284" s="201"/>
      <c r="C284" s="88"/>
      <c r="D284" s="88"/>
      <c r="E284" s="88"/>
      <c r="F284" s="53"/>
      <c r="G284" s="253">
        <f>Travel!H18+Travel!H20+Travel!H31+Travel!H33+Travel!H44+Travel!H46</f>
        <v>0</v>
      </c>
      <c r="H284" s="254"/>
      <c r="I284" s="255"/>
      <c r="J284" s="86">
        <v>0</v>
      </c>
      <c r="K284" s="86">
        <v>0</v>
      </c>
      <c r="L284" s="86">
        <v>0</v>
      </c>
      <c r="M284" s="86">
        <v>0</v>
      </c>
      <c r="N284" s="86">
        <v>0</v>
      </c>
      <c r="O284" s="86">
        <v>0</v>
      </c>
      <c r="P284" s="86">
        <v>0</v>
      </c>
      <c r="Q284" s="86">
        <v>0</v>
      </c>
      <c r="R284" s="86">
        <v>0</v>
      </c>
      <c r="S284" s="86">
        <v>0</v>
      </c>
      <c r="T284" s="86">
        <v>0</v>
      </c>
      <c r="U284" s="253">
        <f>(IF(B8&gt;1,(Travel!H18+Travel!H20+Travel!H31+Travel!H33+Travel!H44+Travel!H46),0))</f>
        <v>0</v>
      </c>
      <c r="V284" s="247"/>
      <c r="W284" s="248"/>
      <c r="X284" s="86">
        <v>0</v>
      </c>
      <c r="Y284" s="86">
        <v>0</v>
      </c>
      <c r="Z284" s="86">
        <v>0</v>
      </c>
      <c r="AA284" s="86">
        <v>0</v>
      </c>
      <c r="AB284" s="86">
        <v>0</v>
      </c>
      <c r="AC284" s="86">
        <v>0</v>
      </c>
      <c r="AD284" s="86">
        <v>0</v>
      </c>
      <c r="AE284" s="86">
        <v>0</v>
      </c>
      <c r="AF284" s="86">
        <v>0</v>
      </c>
      <c r="AG284" s="86">
        <v>0</v>
      </c>
      <c r="AH284" s="86">
        <v>0</v>
      </c>
      <c r="AI284" s="253">
        <f>(IF(B8&gt;2,(Travel!H18+Travel!H20+Travel!H31+Travel!H33+Travel!H44+Travel!H46),0))</f>
        <v>0</v>
      </c>
      <c r="AJ284" s="247"/>
      <c r="AK284" s="248"/>
      <c r="AL284" s="86">
        <v>0</v>
      </c>
      <c r="AM284" s="86">
        <v>0</v>
      </c>
      <c r="AN284" s="86">
        <v>0</v>
      </c>
      <c r="AO284" s="86">
        <v>0</v>
      </c>
      <c r="AP284" s="86">
        <v>0</v>
      </c>
      <c r="AQ284" s="86">
        <v>0</v>
      </c>
      <c r="AR284" s="86">
        <v>0</v>
      </c>
      <c r="AS284" s="86">
        <v>0</v>
      </c>
      <c r="AT284" s="86">
        <v>0</v>
      </c>
      <c r="AU284" s="86">
        <v>0</v>
      </c>
      <c r="AV284" s="86">
        <v>0</v>
      </c>
      <c r="AW284" s="253">
        <f>(IF(B8&gt;3,(Travel!H18+Travel!H20+Travel!H31+Travel!H33+Travel!H44+Travel!H46),0))</f>
        <v>0</v>
      </c>
      <c r="AX284" s="247"/>
      <c r="AY284" s="248"/>
      <c r="AZ284" s="86">
        <v>0</v>
      </c>
      <c r="BA284" s="86">
        <v>0</v>
      </c>
      <c r="BB284" s="86">
        <v>0</v>
      </c>
      <c r="BC284" s="86">
        <v>0</v>
      </c>
      <c r="BD284" s="86">
        <v>0</v>
      </c>
      <c r="BE284" s="86">
        <v>0</v>
      </c>
      <c r="BF284" s="86">
        <v>0</v>
      </c>
      <c r="BG284" s="86">
        <v>0</v>
      </c>
      <c r="BH284" s="86">
        <v>0</v>
      </c>
      <c r="BI284" s="86">
        <v>0</v>
      </c>
      <c r="BJ284" s="86">
        <v>0</v>
      </c>
      <c r="BK284" s="253">
        <f>(IF(B8&gt;4,(Travel!H18+Travel!H20+Travel!H31+Travel!H33+Travel!H44+Travel!H46),0))</f>
        <v>0</v>
      </c>
      <c r="BL284" s="247"/>
      <c r="BM284" s="248"/>
      <c r="BN284" s="86">
        <v>0</v>
      </c>
      <c r="BO284" s="86">
        <v>0</v>
      </c>
      <c r="BP284" s="86">
        <v>0</v>
      </c>
      <c r="BQ284" s="86">
        <v>0</v>
      </c>
      <c r="BR284" s="86">
        <v>0</v>
      </c>
      <c r="BS284" s="86">
        <v>0</v>
      </c>
      <c r="BT284" s="86">
        <v>0</v>
      </c>
      <c r="BU284" s="86">
        <v>0</v>
      </c>
      <c r="BV284" s="86">
        <v>0</v>
      </c>
      <c r="BW284" s="86">
        <v>0</v>
      </c>
      <c r="BX284" s="86">
        <v>0</v>
      </c>
      <c r="BY284" s="99">
        <f t="shared" si="189"/>
        <v>0</v>
      </c>
      <c r="BZ284" s="12"/>
      <c r="CA284" s="140">
        <f t="shared" si="190"/>
        <v>0</v>
      </c>
      <c r="CB284" s="140">
        <f t="shared" si="191"/>
        <v>0</v>
      </c>
      <c r="CC284" s="157"/>
      <c r="CD284" s="99">
        <f>BY284-SUM(CE284:DG284)</f>
        <v>0</v>
      </c>
      <c r="CE284" s="99">
        <v>0</v>
      </c>
      <c r="CF284" s="99">
        <v>0</v>
      </c>
      <c r="CG284" s="99">
        <v>0</v>
      </c>
      <c r="CH284" s="99">
        <v>0</v>
      </c>
      <c r="CI284" s="99">
        <v>0</v>
      </c>
      <c r="CJ284" s="99">
        <v>0</v>
      </c>
      <c r="CK284" s="99">
        <v>0</v>
      </c>
      <c r="CL284" s="99">
        <v>0</v>
      </c>
      <c r="CM284" s="99">
        <v>0</v>
      </c>
      <c r="CN284" s="99">
        <v>0</v>
      </c>
      <c r="CO284" s="99">
        <v>0</v>
      </c>
      <c r="CP284" s="99">
        <v>0</v>
      </c>
      <c r="CQ284" s="99">
        <v>0</v>
      </c>
      <c r="CR284" s="99">
        <v>0</v>
      </c>
      <c r="CS284" s="99">
        <v>0</v>
      </c>
      <c r="CT284" s="99">
        <v>0</v>
      </c>
      <c r="CU284" s="99">
        <v>0</v>
      </c>
      <c r="CV284" s="99">
        <v>0</v>
      </c>
      <c r="CW284" s="99">
        <v>0</v>
      </c>
      <c r="CX284" s="99">
        <v>0</v>
      </c>
      <c r="CY284" s="99">
        <v>0</v>
      </c>
      <c r="CZ284" s="99">
        <v>0</v>
      </c>
      <c r="DA284" s="99">
        <v>0</v>
      </c>
      <c r="DB284" s="99">
        <v>0</v>
      </c>
      <c r="DC284" s="99">
        <v>0</v>
      </c>
      <c r="DD284" s="99">
        <v>0</v>
      </c>
      <c r="DE284" s="99">
        <v>0</v>
      </c>
      <c r="DF284" s="99">
        <v>0</v>
      </c>
      <c r="DG284" s="99">
        <v>0</v>
      </c>
    </row>
    <row r="285" spans="1:112" hidden="1" x14ac:dyDescent="0.25">
      <c r="A285" s="200"/>
      <c r="B285" s="201"/>
      <c r="C285" s="88"/>
      <c r="D285" s="88"/>
      <c r="E285" s="88"/>
      <c r="F285" s="53"/>
      <c r="G285" s="253"/>
      <c r="H285" s="254"/>
      <c r="I285" s="255"/>
      <c r="J285" s="86"/>
      <c r="K285" s="86"/>
      <c r="L285" s="86"/>
      <c r="M285" s="86"/>
      <c r="N285" s="86"/>
      <c r="O285" s="86"/>
      <c r="P285" s="86"/>
      <c r="Q285" s="86"/>
      <c r="R285" s="86"/>
      <c r="S285" s="86"/>
      <c r="T285" s="86"/>
      <c r="U285" s="253"/>
      <c r="V285" s="254"/>
      <c r="W285" s="255"/>
      <c r="X285" s="86"/>
      <c r="Y285" s="86"/>
      <c r="Z285" s="86"/>
      <c r="AA285" s="86"/>
      <c r="AB285" s="86"/>
      <c r="AC285" s="86"/>
      <c r="AD285" s="86"/>
      <c r="AE285" s="86"/>
      <c r="AF285" s="86"/>
      <c r="AG285" s="86"/>
      <c r="AH285" s="86"/>
      <c r="AI285" s="253"/>
      <c r="AJ285" s="254"/>
      <c r="AK285" s="255"/>
      <c r="AL285" s="86"/>
      <c r="AM285" s="86"/>
      <c r="AN285" s="86"/>
      <c r="AO285" s="86"/>
      <c r="AP285" s="86"/>
      <c r="AQ285" s="86"/>
      <c r="AR285" s="86"/>
      <c r="AS285" s="86"/>
      <c r="AT285" s="86"/>
      <c r="AU285" s="86"/>
      <c r="AV285" s="86"/>
      <c r="AW285" s="253"/>
      <c r="AX285" s="254"/>
      <c r="AY285" s="255"/>
      <c r="AZ285" s="86"/>
      <c r="BA285" s="86"/>
      <c r="BB285" s="86"/>
      <c r="BC285" s="86"/>
      <c r="BD285" s="86"/>
      <c r="BE285" s="86"/>
      <c r="BF285" s="86"/>
      <c r="BG285" s="86"/>
      <c r="BH285" s="86"/>
      <c r="BI285" s="86"/>
      <c r="BJ285" s="86"/>
      <c r="BK285" s="253"/>
      <c r="BL285" s="254"/>
      <c r="BM285" s="255"/>
      <c r="BN285" s="86"/>
      <c r="BO285" s="86"/>
      <c r="BP285" s="86"/>
      <c r="BQ285" s="86"/>
      <c r="BR285" s="86"/>
      <c r="BS285" s="86"/>
      <c r="BT285" s="86"/>
      <c r="BU285" s="86"/>
      <c r="BV285" s="86"/>
      <c r="BW285" s="86"/>
      <c r="BX285" s="86"/>
      <c r="BY285" s="99"/>
      <c r="BZ285" s="12"/>
      <c r="CA285" s="140"/>
      <c r="CB285" s="140"/>
      <c r="CC285" s="157"/>
      <c r="CD285" s="99"/>
      <c r="CE285" s="99"/>
      <c r="CF285" s="99"/>
      <c r="CG285" s="99"/>
      <c r="CH285" s="99"/>
      <c r="CI285" s="99"/>
      <c r="CJ285" s="99"/>
      <c r="CK285" s="99"/>
      <c r="CL285" s="99"/>
      <c r="CM285" s="99"/>
      <c r="CN285" s="99"/>
      <c r="CO285" s="99"/>
      <c r="CP285" s="99"/>
      <c r="CQ285" s="99"/>
      <c r="CR285" s="99"/>
      <c r="CS285" s="99"/>
      <c r="CT285" s="99"/>
      <c r="CU285" s="99"/>
      <c r="CV285" s="99"/>
      <c r="CW285" s="99"/>
      <c r="CX285" s="99"/>
      <c r="CY285" s="99"/>
      <c r="CZ285" s="99"/>
      <c r="DA285" s="99"/>
      <c r="DB285" s="99"/>
      <c r="DC285" s="99"/>
      <c r="DD285" s="99"/>
      <c r="DE285" s="99"/>
      <c r="DF285" s="99"/>
      <c r="DG285" s="99"/>
    </row>
    <row r="286" spans="1:112" hidden="1" x14ac:dyDescent="0.25">
      <c r="A286" s="196" t="s">
        <v>118</v>
      </c>
      <c r="B286" s="201"/>
      <c r="C286" s="88"/>
      <c r="D286" s="88"/>
      <c r="E286" s="88"/>
      <c r="F286" s="53"/>
      <c r="G286" s="253"/>
      <c r="H286" s="254"/>
      <c r="I286" s="255"/>
      <c r="J286" s="86"/>
      <c r="K286" s="86"/>
      <c r="L286" s="86"/>
      <c r="M286" s="86"/>
      <c r="N286" s="86"/>
      <c r="O286" s="86"/>
      <c r="P286" s="86"/>
      <c r="Q286" s="86"/>
      <c r="R286" s="86"/>
      <c r="S286" s="86"/>
      <c r="T286" s="86"/>
      <c r="U286" s="253"/>
      <c r="V286" s="254"/>
      <c r="W286" s="255"/>
      <c r="X286" s="86"/>
      <c r="Y286" s="86"/>
      <c r="Z286" s="86"/>
      <c r="AA286" s="86"/>
      <c r="AB286" s="86"/>
      <c r="AC286" s="86"/>
      <c r="AD286" s="86"/>
      <c r="AE286" s="86"/>
      <c r="AF286" s="86"/>
      <c r="AG286" s="86"/>
      <c r="AH286" s="86"/>
      <c r="AI286" s="253"/>
      <c r="AJ286" s="254"/>
      <c r="AK286" s="255"/>
      <c r="AL286" s="86"/>
      <c r="AM286" s="86"/>
      <c r="AN286" s="86"/>
      <c r="AO286" s="86"/>
      <c r="AP286" s="86"/>
      <c r="AQ286" s="86"/>
      <c r="AR286" s="86"/>
      <c r="AS286" s="86"/>
      <c r="AT286" s="86"/>
      <c r="AU286" s="86"/>
      <c r="AV286" s="86"/>
      <c r="AW286" s="253"/>
      <c r="AX286" s="254"/>
      <c r="AY286" s="255"/>
      <c r="AZ286" s="86"/>
      <c r="BA286" s="86"/>
      <c r="BB286" s="86"/>
      <c r="BC286" s="86"/>
      <c r="BD286" s="86"/>
      <c r="BE286" s="86"/>
      <c r="BF286" s="86"/>
      <c r="BG286" s="86"/>
      <c r="BH286" s="86"/>
      <c r="BI286" s="86"/>
      <c r="BJ286" s="86"/>
      <c r="BK286" s="253"/>
      <c r="BL286" s="254"/>
      <c r="BM286" s="255"/>
      <c r="BN286" s="86"/>
      <c r="BO286" s="86"/>
      <c r="BP286" s="86"/>
      <c r="BQ286" s="86"/>
      <c r="BR286" s="86"/>
      <c r="BS286" s="86"/>
      <c r="BT286" s="86"/>
      <c r="BU286" s="86"/>
      <c r="BV286" s="86"/>
      <c r="BW286" s="86"/>
      <c r="BX286" s="86"/>
      <c r="BY286" s="99"/>
      <c r="BZ286" s="12"/>
      <c r="CA286" s="140"/>
      <c r="CB286" s="140"/>
      <c r="CC286" s="157"/>
      <c r="CD286" s="99"/>
      <c r="CE286" s="99"/>
      <c r="CF286" s="99"/>
      <c r="CG286" s="99"/>
      <c r="CH286" s="99"/>
      <c r="CI286" s="99"/>
      <c r="CJ286" s="99"/>
      <c r="CK286" s="99"/>
      <c r="CL286" s="99"/>
      <c r="CM286" s="99"/>
      <c r="CN286" s="99"/>
      <c r="CO286" s="99"/>
      <c r="CP286" s="99"/>
      <c r="CQ286" s="99"/>
      <c r="CR286" s="99"/>
      <c r="CS286" s="99"/>
      <c r="CT286" s="99"/>
      <c r="CU286" s="99"/>
      <c r="CV286" s="99"/>
      <c r="CW286" s="99"/>
      <c r="CX286" s="99"/>
      <c r="CY286" s="99"/>
      <c r="CZ286" s="99"/>
      <c r="DA286" s="99"/>
      <c r="DB286" s="99"/>
      <c r="DC286" s="99"/>
      <c r="DD286" s="99"/>
      <c r="DE286" s="99"/>
      <c r="DF286" s="99"/>
      <c r="DG286" s="99"/>
    </row>
    <row r="287" spans="1:112" hidden="1" x14ac:dyDescent="0.25">
      <c r="A287" s="200" t="s">
        <v>1</v>
      </c>
      <c r="B287" s="201"/>
      <c r="C287" s="88"/>
      <c r="D287" s="88"/>
      <c r="E287" s="88"/>
      <c r="F287" s="53"/>
      <c r="G287" s="253">
        <f>Travel!H53+Travel!H66</f>
        <v>0</v>
      </c>
      <c r="H287" s="254"/>
      <c r="I287" s="255"/>
      <c r="J287" s="86">
        <v>0</v>
      </c>
      <c r="K287" s="86">
        <v>0</v>
      </c>
      <c r="L287" s="86">
        <v>0</v>
      </c>
      <c r="M287" s="86">
        <v>0</v>
      </c>
      <c r="N287" s="86">
        <v>0</v>
      </c>
      <c r="O287" s="86">
        <v>0</v>
      </c>
      <c r="P287" s="86">
        <v>0</v>
      </c>
      <c r="Q287" s="86">
        <v>0</v>
      </c>
      <c r="R287" s="86">
        <v>0</v>
      </c>
      <c r="S287" s="86">
        <v>0</v>
      </c>
      <c r="T287" s="86">
        <v>0</v>
      </c>
      <c r="U287" s="253">
        <f>(IF(B8&gt;1,(Travel!H53+Travel!H66),0))</f>
        <v>0</v>
      </c>
      <c r="V287" s="254"/>
      <c r="W287" s="255"/>
      <c r="X287" s="86">
        <v>0</v>
      </c>
      <c r="Y287" s="86">
        <v>0</v>
      </c>
      <c r="Z287" s="86">
        <v>0</v>
      </c>
      <c r="AA287" s="86">
        <v>0</v>
      </c>
      <c r="AB287" s="86">
        <v>0</v>
      </c>
      <c r="AC287" s="86">
        <v>0</v>
      </c>
      <c r="AD287" s="86">
        <v>0</v>
      </c>
      <c r="AE287" s="86">
        <v>0</v>
      </c>
      <c r="AF287" s="86">
        <v>0</v>
      </c>
      <c r="AG287" s="86">
        <v>0</v>
      </c>
      <c r="AH287" s="86">
        <v>0</v>
      </c>
      <c r="AI287" s="253">
        <f>(IF(B8&gt;2,(Travel!H53+Travel!H66),0))</f>
        <v>0</v>
      </c>
      <c r="AJ287" s="254"/>
      <c r="AK287" s="255"/>
      <c r="AL287" s="86">
        <v>0</v>
      </c>
      <c r="AM287" s="86">
        <v>0</v>
      </c>
      <c r="AN287" s="86">
        <v>0</v>
      </c>
      <c r="AO287" s="86">
        <v>0</v>
      </c>
      <c r="AP287" s="86">
        <v>0</v>
      </c>
      <c r="AQ287" s="86">
        <v>0</v>
      </c>
      <c r="AR287" s="86">
        <v>0</v>
      </c>
      <c r="AS287" s="86">
        <v>0</v>
      </c>
      <c r="AT287" s="86">
        <v>0</v>
      </c>
      <c r="AU287" s="86">
        <v>0</v>
      </c>
      <c r="AV287" s="86">
        <v>0</v>
      </c>
      <c r="AW287" s="253">
        <f>(IF(B8&gt;3,(Travel!H53+Travel!H66),0))</f>
        <v>0</v>
      </c>
      <c r="AX287" s="254"/>
      <c r="AY287" s="255"/>
      <c r="AZ287" s="86">
        <v>0</v>
      </c>
      <c r="BA287" s="86">
        <v>0</v>
      </c>
      <c r="BB287" s="86">
        <v>0</v>
      </c>
      <c r="BC287" s="86">
        <v>0</v>
      </c>
      <c r="BD287" s="86">
        <v>0</v>
      </c>
      <c r="BE287" s="86">
        <v>0</v>
      </c>
      <c r="BF287" s="86">
        <v>0</v>
      </c>
      <c r="BG287" s="86">
        <v>0</v>
      </c>
      <c r="BH287" s="86">
        <v>0</v>
      </c>
      <c r="BI287" s="86">
        <v>0</v>
      </c>
      <c r="BJ287" s="86">
        <v>0</v>
      </c>
      <c r="BK287" s="253">
        <f>(IF(B8&gt;4,(Travel!H53+Travel!H66),0))</f>
        <v>0</v>
      </c>
      <c r="BL287" s="254"/>
      <c r="BM287" s="255"/>
      <c r="BN287" s="86">
        <v>0</v>
      </c>
      <c r="BO287" s="86">
        <v>0</v>
      </c>
      <c r="BP287" s="86">
        <v>0</v>
      </c>
      <c r="BQ287" s="86">
        <v>0</v>
      </c>
      <c r="BR287" s="86">
        <v>0</v>
      </c>
      <c r="BS287" s="86">
        <v>0</v>
      </c>
      <c r="BT287" s="86">
        <v>0</v>
      </c>
      <c r="BU287" s="86">
        <v>0</v>
      </c>
      <c r="BV287" s="86">
        <v>0</v>
      </c>
      <c r="BW287" s="86">
        <v>0</v>
      </c>
      <c r="BX287" s="86">
        <v>0</v>
      </c>
      <c r="BY287" s="99">
        <f>SUM(G287,U287,AI287,AW287,BK287)</f>
        <v>0</v>
      </c>
      <c r="BZ287" s="12"/>
      <c r="CA287" s="140">
        <f t="shared" si="190"/>
        <v>0</v>
      </c>
      <c r="CB287" s="140">
        <f t="shared" si="191"/>
        <v>0</v>
      </c>
      <c r="CC287" s="157"/>
      <c r="CD287" s="99">
        <f>BY287-SUM(CE287:DG287)</f>
        <v>0</v>
      </c>
      <c r="CE287" s="99">
        <v>0</v>
      </c>
      <c r="CF287" s="99">
        <v>0</v>
      </c>
      <c r="CG287" s="99">
        <v>0</v>
      </c>
      <c r="CH287" s="99">
        <v>0</v>
      </c>
      <c r="CI287" s="99">
        <v>0</v>
      </c>
      <c r="CJ287" s="99">
        <v>0</v>
      </c>
      <c r="CK287" s="99">
        <v>0</v>
      </c>
      <c r="CL287" s="99">
        <v>0</v>
      </c>
      <c r="CM287" s="99">
        <v>0</v>
      </c>
      <c r="CN287" s="99">
        <v>0</v>
      </c>
      <c r="CO287" s="99">
        <v>0</v>
      </c>
      <c r="CP287" s="99">
        <v>0</v>
      </c>
      <c r="CQ287" s="99">
        <v>0</v>
      </c>
      <c r="CR287" s="99">
        <v>0</v>
      </c>
      <c r="CS287" s="99">
        <v>0</v>
      </c>
      <c r="CT287" s="99">
        <v>0</v>
      </c>
      <c r="CU287" s="99">
        <v>0</v>
      </c>
      <c r="CV287" s="99">
        <v>0</v>
      </c>
      <c r="CW287" s="99">
        <v>0</v>
      </c>
      <c r="CX287" s="99">
        <v>0</v>
      </c>
      <c r="CY287" s="99">
        <v>0</v>
      </c>
      <c r="CZ287" s="99">
        <v>0</v>
      </c>
      <c r="DA287" s="99">
        <v>0</v>
      </c>
      <c r="DB287" s="99">
        <v>0</v>
      </c>
      <c r="DC287" s="99">
        <v>0</v>
      </c>
      <c r="DD287" s="99">
        <v>0</v>
      </c>
      <c r="DE287" s="99">
        <v>0</v>
      </c>
      <c r="DF287" s="99">
        <v>0</v>
      </c>
      <c r="DG287" s="99">
        <v>0</v>
      </c>
    </row>
    <row r="288" spans="1:112" hidden="1" x14ac:dyDescent="0.25">
      <c r="A288" s="200" t="s">
        <v>3</v>
      </c>
      <c r="B288" s="201"/>
      <c r="C288" s="88"/>
      <c r="D288" s="88"/>
      <c r="E288" s="88"/>
      <c r="F288" s="53"/>
      <c r="G288" s="253">
        <f>Travel!H54+Travel!H67</f>
        <v>0</v>
      </c>
      <c r="H288" s="254"/>
      <c r="I288" s="255"/>
      <c r="J288" s="86">
        <v>0</v>
      </c>
      <c r="K288" s="86">
        <v>0</v>
      </c>
      <c r="L288" s="86">
        <v>0</v>
      </c>
      <c r="M288" s="86">
        <v>0</v>
      </c>
      <c r="N288" s="86">
        <v>0</v>
      </c>
      <c r="O288" s="86">
        <v>0</v>
      </c>
      <c r="P288" s="86">
        <v>0</v>
      </c>
      <c r="Q288" s="86">
        <v>0</v>
      </c>
      <c r="R288" s="86">
        <v>0</v>
      </c>
      <c r="S288" s="86">
        <v>0</v>
      </c>
      <c r="T288" s="86">
        <v>0</v>
      </c>
      <c r="U288" s="253">
        <f>(IF(B8&gt;1,(Travel!H54+Travel!H67),0))</f>
        <v>0</v>
      </c>
      <c r="V288" s="254"/>
      <c r="W288" s="255"/>
      <c r="X288" s="86">
        <v>0</v>
      </c>
      <c r="Y288" s="86">
        <v>0</v>
      </c>
      <c r="Z288" s="86">
        <v>0</v>
      </c>
      <c r="AA288" s="86">
        <v>0</v>
      </c>
      <c r="AB288" s="86">
        <v>0</v>
      </c>
      <c r="AC288" s="86">
        <v>0</v>
      </c>
      <c r="AD288" s="86">
        <v>0</v>
      </c>
      <c r="AE288" s="86">
        <v>0</v>
      </c>
      <c r="AF288" s="86">
        <v>0</v>
      </c>
      <c r="AG288" s="86">
        <v>0</v>
      </c>
      <c r="AH288" s="86">
        <v>0</v>
      </c>
      <c r="AI288" s="253">
        <f>(IF(B8&gt;2,(Travel!H54+Travel!H67),0))</f>
        <v>0</v>
      </c>
      <c r="AJ288" s="254"/>
      <c r="AK288" s="255"/>
      <c r="AL288" s="86">
        <v>0</v>
      </c>
      <c r="AM288" s="86">
        <v>0</v>
      </c>
      <c r="AN288" s="86">
        <v>0</v>
      </c>
      <c r="AO288" s="86">
        <v>0</v>
      </c>
      <c r="AP288" s="86">
        <v>0</v>
      </c>
      <c r="AQ288" s="86">
        <v>0</v>
      </c>
      <c r="AR288" s="86">
        <v>0</v>
      </c>
      <c r="AS288" s="86">
        <v>0</v>
      </c>
      <c r="AT288" s="86">
        <v>0</v>
      </c>
      <c r="AU288" s="86">
        <v>0</v>
      </c>
      <c r="AV288" s="86">
        <v>0</v>
      </c>
      <c r="AW288" s="253">
        <f>(IF(B8&gt;3,(Travel!H54+Travel!H67),0))</f>
        <v>0</v>
      </c>
      <c r="AX288" s="254"/>
      <c r="AY288" s="255"/>
      <c r="AZ288" s="86">
        <v>0</v>
      </c>
      <c r="BA288" s="86">
        <v>0</v>
      </c>
      <c r="BB288" s="86">
        <v>0</v>
      </c>
      <c r="BC288" s="86">
        <v>0</v>
      </c>
      <c r="BD288" s="86">
        <v>0</v>
      </c>
      <c r="BE288" s="86">
        <v>0</v>
      </c>
      <c r="BF288" s="86">
        <v>0</v>
      </c>
      <c r="BG288" s="86">
        <v>0</v>
      </c>
      <c r="BH288" s="86">
        <v>0</v>
      </c>
      <c r="BI288" s="86">
        <v>0</v>
      </c>
      <c r="BJ288" s="86">
        <v>0</v>
      </c>
      <c r="BK288" s="253">
        <f>(IF(B8&gt;4,(Travel!H54+Travel!H67),0))</f>
        <v>0</v>
      </c>
      <c r="BL288" s="254"/>
      <c r="BM288" s="255"/>
      <c r="BN288" s="86">
        <v>0</v>
      </c>
      <c r="BO288" s="86">
        <v>0</v>
      </c>
      <c r="BP288" s="86">
        <v>0</v>
      </c>
      <c r="BQ288" s="86">
        <v>0</v>
      </c>
      <c r="BR288" s="86">
        <v>0</v>
      </c>
      <c r="BS288" s="86">
        <v>0</v>
      </c>
      <c r="BT288" s="86">
        <v>0</v>
      </c>
      <c r="BU288" s="86">
        <v>0</v>
      </c>
      <c r="BV288" s="86">
        <v>0</v>
      </c>
      <c r="BW288" s="86">
        <v>0</v>
      </c>
      <c r="BX288" s="86">
        <v>0</v>
      </c>
      <c r="BY288" s="99">
        <f t="shared" si="189"/>
        <v>0</v>
      </c>
      <c r="BZ288" s="12"/>
      <c r="CA288" s="140">
        <f t="shared" si="190"/>
        <v>0</v>
      </c>
      <c r="CB288" s="140">
        <f t="shared" si="191"/>
        <v>0</v>
      </c>
      <c r="CC288" s="157"/>
      <c r="CD288" s="99">
        <f>BY288-SUM(CE288:DG288)</f>
        <v>0</v>
      </c>
      <c r="CE288" s="99">
        <v>0</v>
      </c>
      <c r="CF288" s="99">
        <v>0</v>
      </c>
      <c r="CG288" s="99">
        <v>0</v>
      </c>
      <c r="CH288" s="99">
        <v>0</v>
      </c>
      <c r="CI288" s="99">
        <v>0</v>
      </c>
      <c r="CJ288" s="99">
        <v>0</v>
      </c>
      <c r="CK288" s="99">
        <v>0</v>
      </c>
      <c r="CL288" s="99">
        <v>0</v>
      </c>
      <c r="CM288" s="99">
        <v>0</v>
      </c>
      <c r="CN288" s="99">
        <v>0</v>
      </c>
      <c r="CO288" s="99">
        <v>0</v>
      </c>
      <c r="CP288" s="99">
        <v>0</v>
      </c>
      <c r="CQ288" s="99">
        <v>0</v>
      </c>
      <c r="CR288" s="99">
        <v>0</v>
      </c>
      <c r="CS288" s="99">
        <v>0</v>
      </c>
      <c r="CT288" s="99">
        <v>0</v>
      </c>
      <c r="CU288" s="99">
        <v>0</v>
      </c>
      <c r="CV288" s="99">
        <v>0</v>
      </c>
      <c r="CW288" s="99">
        <v>0</v>
      </c>
      <c r="CX288" s="99">
        <v>0</v>
      </c>
      <c r="CY288" s="99">
        <v>0</v>
      </c>
      <c r="CZ288" s="99">
        <v>0</v>
      </c>
      <c r="DA288" s="99">
        <v>0</v>
      </c>
      <c r="DB288" s="99">
        <v>0</v>
      </c>
      <c r="DC288" s="99">
        <v>0</v>
      </c>
      <c r="DD288" s="99">
        <v>0</v>
      </c>
      <c r="DE288" s="99">
        <v>0</v>
      </c>
      <c r="DF288" s="99">
        <v>0</v>
      </c>
      <c r="DG288" s="99">
        <v>0</v>
      </c>
    </row>
    <row r="289" spans="1:112" hidden="1" x14ac:dyDescent="0.25">
      <c r="A289" s="200" t="s">
        <v>6</v>
      </c>
      <c r="B289" s="201"/>
      <c r="C289" s="88"/>
      <c r="D289" s="88"/>
      <c r="E289" s="88"/>
      <c r="F289" s="53"/>
      <c r="G289" s="253">
        <f>Travel!H55+Travel!H68</f>
        <v>0</v>
      </c>
      <c r="H289" s="254"/>
      <c r="I289" s="255"/>
      <c r="J289" s="86">
        <v>0</v>
      </c>
      <c r="K289" s="86">
        <v>0</v>
      </c>
      <c r="L289" s="86">
        <v>0</v>
      </c>
      <c r="M289" s="86">
        <v>0</v>
      </c>
      <c r="N289" s="86">
        <v>0</v>
      </c>
      <c r="O289" s="86">
        <v>0</v>
      </c>
      <c r="P289" s="86">
        <v>0</v>
      </c>
      <c r="Q289" s="86">
        <v>0</v>
      </c>
      <c r="R289" s="86">
        <v>0</v>
      </c>
      <c r="S289" s="86">
        <v>0</v>
      </c>
      <c r="T289" s="86">
        <v>0</v>
      </c>
      <c r="U289" s="253">
        <f>(IF(B8&gt;1,(Travel!H55+Travel!H68),0))</f>
        <v>0</v>
      </c>
      <c r="V289" s="254"/>
      <c r="W289" s="255"/>
      <c r="X289" s="86">
        <v>0</v>
      </c>
      <c r="Y289" s="86">
        <v>0</v>
      </c>
      <c r="Z289" s="86">
        <v>0</v>
      </c>
      <c r="AA289" s="86">
        <v>0</v>
      </c>
      <c r="AB289" s="86">
        <v>0</v>
      </c>
      <c r="AC289" s="86">
        <v>0</v>
      </c>
      <c r="AD289" s="86">
        <v>0</v>
      </c>
      <c r="AE289" s="86">
        <v>0</v>
      </c>
      <c r="AF289" s="86">
        <v>0</v>
      </c>
      <c r="AG289" s="86">
        <v>0</v>
      </c>
      <c r="AH289" s="86">
        <v>0</v>
      </c>
      <c r="AI289" s="253">
        <f>(IF(B8&gt;2,(Travel!H55+Travel!H68),0))</f>
        <v>0</v>
      </c>
      <c r="AJ289" s="254"/>
      <c r="AK289" s="255"/>
      <c r="AL289" s="86">
        <v>0</v>
      </c>
      <c r="AM289" s="86">
        <v>0</v>
      </c>
      <c r="AN289" s="86">
        <v>0</v>
      </c>
      <c r="AO289" s="86">
        <v>0</v>
      </c>
      <c r="AP289" s="86">
        <v>0</v>
      </c>
      <c r="AQ289" s="86">
        <v>0</v>
      </c>
      <c r="AR289" s="86">
        <v>0</v>
      </c>
      <c r="AS289" s="86">
        <v>0</v>
      </c>
      <c r="AT289" s="86">
        <v>0</v>
      </c>
      <c r="AU289" s="86">
        <v>0</v>
      </c>
      <c r="AV289" s="86">
        <v>0</v>
      </c>
      <c r="AW289" s="253">
        <f>(IF(B8&gt;3,(Travel!H55+Travel!H68),0))</f>
        <v>0</v>
      </c>
      <c r="AX289" s="254"/>
      <c r="AY289" s="255"/>
      <c r="AZ289" s="86">
        <v>0</v>
      </c>
      <c r="BA289" s="86">
        <v>0</v>
      </c>
      <c r="BB289" s="86">
        <v>0</v>
      </c>
      <c r="BC289" s="86">
        <v>0</v>
      </c>
      <c r="BD289" s="86">
        <v>0</v>
      </c>
      <c r="BE289" s="86">
        <v>0</v>
      </c>
      <c r="BF289" s="86">
        <v>0</v>
      </c>
      <c r="BG289" s="86">
        <v>0</v>
      </c>
      <c r="BH289" s="86">
        <v>0</v>
      </c>
      <c r="BI289" s="86">
        <v>0</v>
      </c>
      <c r="BJ289" s="86">
        <v>0</v>
      </c>
      <c r="BK289" s="253">
        <f>(IF(B8&gt;4,(Travel!H55+Travel!H68),0))</f>
        <v>0</v>
      </c>
      <c r="BL289" s="254"/>
      <c r="BM289" s="255"/>
      <c r="BN289" s="86">
        <v>0</v>
      </c>
      <c r="BO289" s="86">
        <v>0</v>
      </c>
      <c r="BP289" s="86">
        <v>0</v>
      </c>
      <c r="BQ289" s="86">
        <v>0</v>
      </c>
      <c r="BR289" s="86">
        <v>0</v>
      </c>
      <c r="BS289" s="86">
        <v>0</v>
      </c>
      <c r="BT289" s="86">
        <v>0</v>
      </c>
      <c r="BU289" s="86">
        <v>0</v>
      </c>
      <c r="BV289" s="86">
        <v>0</v>
      </c>
      <c r="BW289" s="86">
        <v>0</v>
      </c>
      <c r="BX289" s="86">
        <v>0</v>
      </c>
      <c r="BY289" s="99">
        <f t="shared" si="189"/>
        <v>0</v>
      </c>
      <c r="BZ289" s="12"/>
      <c r="CA289" s="140">
        <f t="shared" si="190"/>
        <v>0</v>
      </c>
      <c r="CB289" s="140">
        <f t="shared" si="191"/>
        <v>0</v>
      </c>
      <c r="CC289" s="157"/>
      <c r="CD289" s="99">
        <f>BY289-SUM(CE289:DG289)</f>
        <v>0</v>
      </c>
      <c r="CE289" s="99">
        <v>0</v>
      </c>
      <c r="CF289" s="99">
        <v>0</v>
      </c>
      <c r="CG289" s="99">
        <v>0</v>
      </c>
      <c r="CH289" s="99">
        <v>0</v>
      </c>
      <c r="CI289" s="99">
        <v>0</v>
      </c>
      <c r="CJ289" s="99">
        <v>0</v>
      </c>
      <c r="CK289" s="99">
        <v>0</v>
      </c>
      <c r="CL289" s="99">
        <v>0</v>
      </c>
      <c r="CM289" s="99">
        <v>0</v>
      </c>
      <c r="CN289" s="99">
        <v>0</v>
      </c>
      <c r="CO289" s="99">
        <v>0</v>
      </c>
      <c r="CP289" s="99">
        <v>0</v>
      </c>
      <c r="CQ289" s="99">
        <v>0</v>
      </c>
      <c r="CR289" s="99">
        <v>0</v>
      </c>
      <c r="CS289" s="99">
        <v>0</v>
      </c>
      <c r="CT289" s="99">
        <v>0</v>
      </c>
      <c r="CU289" s="99">
        <v>0</v>
      </c>
      <c r="CV289" s="99">
        <v>0</v>
      </c>
      <c r="CW289" s="99">
        <v>0</v>
      </c>
      <c r="CX289" s="99">
        <v>0</v>
      </c>
      <c r="CY289" s="99">
        <v>0</v>
      </c>
      <c r="CZ289" s="99">
        <v>0</v>
      </c>
      <c r="DA289" s="99">
        <v>0</v>
      </c>
      <c r="DB289" s="99">
        <v>0</v>
      </c>
      <c r="DC289" s="99">
        <v>0</v>
      </c>
      <c r="DD289" s="99">
        <v>0</v>
      </c>
      <c r="DE289" s="99">
        <v>0</v>
      </c>
      <c r="DF289" s="99">
        <v>0</v>
      </c>
      <c r="DG289" s="99">
        <v>0</v>
      </c>
    </row>
    <row r="290" spans="1:112" hidden="1" x14ac:dyDescent="0.25">
      <c r="A290" s="192" t="s">
        <v>56</v>
      </c>
      <c r="B290" s="201"/>
      <c r="C290" s="88"/>
      <c r="D290" s="88"/>
      <c r="E290" s="88"/>
      <c r="F290" s="53"/>
      <c r="G290" s="253">
        <f>Travel!H56+Travel!H58+Travel!H61+Travel!H62+Travel!H69+Travel!H71+Travel!H74+Travel!H75</f>
        <v>0</v>
      </c>
      <c r="H290" s="254"/>
      <c r="I290" s="255"/>
      <c r="J290" s="86">
        <v>0</v>
      </c>
      <c r="K290" s="86">
        <v>0</v>
      </c>
      <c r="L290" s="86">
        <v>0</v>
      </c>
      <c r="M290" s="86">
        <v>0</v>
      </c>
      <c r="N290" s="86">
        <v>0</v>
      </c>
      <c r="O290" s="86">
        <v>0</v>
      </c>
      <c r="P290" s="86">
        <v>0</v>
      </c>
      <c r="Q290" s="86">
        <v>0</v>
      </c>
      <c r="R290" s="86">
        <v>0</v>
      </c>
      <c r="S290" s="86">
        <v>0</v>
      </c>
      <c r="T290" s="86">
        <v>0</v>
      </c>
      <c r="U290" s="253">
        <f>(IF(B8&gt;1,(Travel!H56+Travel!H58+Travel!H61+Travel!H62+Travel!H69+Travel!H71+Travel!H74+Travel!H75),0))</f>
        <v>0</v>
      </c>
      <c r="V290" s="254"/>
      <c r="W290" s="255"/>
      <c r="X290" s="86">
        <v>0</v>
      </c>
      <c r="Y290" s="86">
        <v>0</v>
      </c>
      <c r="Z290" s="86">
        <v>0</v>
      </c>
      <c r="AA290" s="86">
        <v>0</v>
      </c>
      <c r="AB290" s="86">
        <v>0</v>
      </c>
      <c r="AC290" s="86">
        <v>0</v>
      </c>
      <c r="AD290" s="86">
        <v>0</v>
      </c>
      <c r="AE290" s="86">
        <v>0</v>
      </c>
      <c r="AF290" s="86">
        <v>0</v>
      </c>
      <c r="AG290" s="86">
        <v>0</v>
      </c>
      <c r="AH290" s="86">
        <v>0</v>
      </c>
      <c r="AI290" s="253">
        <f>(IF(B8&gt;2,(Travel!H56+Travel!H58+Travel!H61+Travel!H62+Travel!H69+Travel!H71+Travel!H74+Travel!H75),0))</f>
        <v>0</v>
      </c>
      <c r="AJ290" s="254"/>
      <c r="AK290" s="255"/>
      <c r="AL290" s="86">
        <v>0</v>
      </c>
      <c r="AM290" s="86">
        <v>0</v>
      </c>
      <c r="AN290" s="86">
        <v>0</v>
      </c>
      <c r="AO290" s="86">
        <v>0</v>
      </c>
      <c r="AP290" s="86">
        <v>0</v>
      </c>
      <c r="AQ290" s="86">
        <v>0</v>
      </c>
      <c r="AR290" s="86">
        <v>0</v>
      </c>
      <c r="AS290" s="86">
        <v>0</v>
      </c>
      <c r="AT290" s="86">
        <v>0</v>
      </c>
      <c r="AU290" s="86">
        <v>0</v>
      </c>
      <c r="AV290" s="86">
        <v>0</v>
      </c>
      <c r="AW290" s="253">
        <f>(IF(B8&gt;3,(Travel!H56+Travel!H58+Travel!H61+Travel!H62+Travel!H69+Travel!H71+Travel!H74+Travel!H75),0))</f>
        <v>0</v>
      </c>
      <c r="AX290" s="254"/>
      <c r="AY290" s="255"/>
      <c r="AZ290" s="86">
        <v>0</v>
      </c>
      <c r="BA290" s="86">
        <v>0</v>
      </c>
      <c r="BB290" s="86">
        <v>0</v>
      </c>
      <c r="BC290" s="86">
        <v>0</v>
      </c>
      <c r="BD290" s="86">
        <v>0</v>
      </c>
      <c r="BE290" s="86">
        <v>0</v>
      </c>
      <c r="BF290" s="86">
        <v>0</v>
      </c>
      <c r="BG290" s="86">
        <v>0</v>
      </c>
      <c r="BH290" s="86">
        <v>0</v>
      </c>
      <c r="BI290" s="86">
        <v>0</v>
      </c>
      <c r="BJ290" s="86">
        <v>0</v>
      </c>
      <c r="BK290" s="253">
        <f>(IF(B8&gt;4,(Travel!H56+Travel!H58+Travel!H61+Travel!H62+Travel!H69+Travel!H71+Travel!H74+Travel!H75),0))</f>
        <v>0</v>
      </c>
      <c r="BL290" s="254"/>
      <c r="BM290" s="255"/>
      <c r="BN290" s="86">
        <v>0</v>
      </c>
      <c r="BO290" s="86">
        <v>0</v>
      </c>
      <c r="BP290" s="86">
        <v>0</v>
      </c>
      <c r="BQ290" s="86">
        <v>0</v>
      </c>
      <c r="BR290" s="86">
        <v>0</v>
      </c>
      <c r="BS290" s="86">
        <v>0</v>
      </c>
      <c r="BT290" s="86">
        <v>0</v>
      </c>
      <c r="BU290" s="86">
        <v>0</v>
      </c>
      <c r="BV290" s="86">
        <v>0</v>
      </c>
      <c r="BW290" s="86">
        <v>0</v>
      </c>
      <c r="BX290" s="86">
        <v>0</v>
      </c>
      <c r="BY290" s="99">
        <f t="shared" si="189"/>
        <v>0</v>
      </c>
      <c r="BZ290" s="12"/>
      <c r="CA290" s="140">
        <f t="shared" si="190"/>
        <v>0</v>
      </c>
      <c r="CB290" s="140">
        <f t="shared" si="191"/>
        <v>0</v>
      </c>
      <c r="CC290" s="157"/>
      <c r="CD290" s="99">
        <f>BY290-SUM(CE290:DG290)</f>
        <v>0</v>
      </c>
      <c r="CE290" s="99">
        <v>0</v>
      </c>
      <c r="CF290" s="99">
        <v>0</v>
      </c>
      <c r="CG290" s="99">
        <v>0</v>
      </c>
      <c r="CH290" s="99">
        <v>0</v>
      </c>
      <c r="CI290" s="99">
        <v>0</v>
      </c>
      <c r="CJ290" s="99">
        <v>0</v>
      </c>
      <c r="CK290" s="99">
        <v>0</v>
      </c>
      <c r="CL290" s="99">
        <v>0</v>
      </c>
      <c r="CM290" s="99">
        <v>0</v>
      </c>
      <c r="CN290" s="99">
        <v>0</v>
      </c>
      <c r="CO290" s="99">
        <v>0</v>
      </c>
      <c r="CP290" s="99">
        <v>0</v>
      </c>
      <c r="CQ290" s="99">
        <v>0</v>
      </c>
      <c r="CR290" s="99">
        <v>0</v>
      </c>
      <c r="CS290" s="99">
        <v>0</v>
      </c>
      <c r="CT290" s="99">
        <v>0</v>
      </c>
      <c r="CU290" s="99">
        <v>0</v>
      </c>
      <c r="CV290" s="99">
        <v>0</v>
      </c>
      <c r="CW290" s="99">
        <v>0</v>
      </c>
      <c r="CX290" s="99">
        <v>0</v>
      </c>
      <c r="CY290" s="99">
        <v>0</v>
      </c>
      <c r="CZ290" s="99">
        <v>0</v>
      </c>
      <c r="DA290" s="99">
        <v>0</v>
      </c>
      <c r="DB290" s="99">
        <v>0</v>
      </c>
      <c r="DC290" s="99">
        <v>0</v>
      </c>
      <c r="DD290" s="99">
        <v>0</v>
      </c>
      <c r="DE290" s="99">
        <v>0</v>
      </c>
      <c r="DF290" s="99">
        <v>0</v>
      </c>
      <c r="DG290" s="99">
        <v>0</v>
      </c>
    </row>
    <row r="291" spans="1:112" hidden="1" x14ac:dyDescent="0.25">
      <c r="A291" s="200" t="s">
        <v>41</v>
      </c>
      <c r="B291" s="201"/>
      <c r="C291" s="88"/>
      <c r="D291" s="88"/>
      <c r="E291" s="88"/>
      <c r="F291" s="53"/>
      <c r="G291" s="253">
        <f>Travel!H57+Travel!H59+Travel!H70+Travel!H72</f>
        <v>0</v>
      </c>
      <c r="H291" s="254"/>
      <c r="I291" s="255"/>
      <c r="J291" s="86">
        <v>0</v>
      </c>
      <c r="K291" s="86">
        <v>0</v>
      </c>
      <c r="L291" s="86">
        <v>0</v>
      </c>
      <c r="M291" s="86">
        <v>0</v>
      </c>
      <c r="N291" s="86">
        <v>0</v>
      </c>
      <c r="O291" s="86">
        <v>0</v>
      </c>
      <c r="P291" s="86">
        <v>0</v>
      </c>
      <c r="Q291" s="86">
        <v>0</v>
      </c>
      <c r="R291" s="86">
        <v>0</v>
      </c>
      <c r="S291" s="86">
        <v>0</v>
      </c>
      <c r="T291" s="86">
        <v>0</v>
      </c>
      <c r="U291" s="253">
        <f>(IF(B8&gt;1,(Travel!H57+Travel!H59+Travel!H70+Travel!H72),0))</f>
        <v>0</v>
      </c>
      <c r="V291" s="254"/>
      <c r="W291" s="255"/>
      <c r="X291" s="86">
        <v>0</v>
      </c>
      <c r="Y291" s="86">
        <v>0</v>
      </c>
      <c r="Z291" s="86">
        <v>0</v>
      </c>
      <c r="AA291" s="86">
        <v>0</v>
      </c>
      <c r="AB291" s="86">
        <v>0</v>
      </c>
      <c r="AC291" s="86">
        <v>0</v>
      </c>
      <c r="AD291" s="86">
        <v>0</v>
      </c>
      <c r="AE291" s="86">
        <v>0</v>
      </c>
      <c r="AF291" s="86">
        <v>0</v>
      </c>
      <c r="AG291" s="86">
        <v>0</v>
      </c>
      <c r="AH291" s="86">
        <v>0</v>
      </c>
      <c r="AI291" s="253">
        <f>(IF(B8&gt;2,(Travel!H57+Travel!H59+Travel!H70+Travel!H72),0))</f>
        <v>0</v>
      </c>
      <c r="AJ291" s="254"/>
      <c r="AK291" s="255"/>
      <c r="AL291" s="86">
        <v>0</v>
      </c>
      <c r="AM291" s="86">
        <v>0</v>
      </c>
      <c r="AN291" s="86">
        <v>0</v>
      </c>
      <c r="AO291" s="86">
        <v>0</v>
      </c>
      <c r="AP291" s="86">
        <v>0</v>
      </c>
      <c r="AQ291" s="86">
        <v>0</v>
      </c>
      <c r="AR291" s="86">
        <v>0</v>
      </c>
      <c r="AS291" s="86">
        <v>0</v>
      </c>
      <c r="AT291" s="86">
        <v>0</v>
      </c>
      <c r="AU291" s="86">
        <v>0</v>
      </c>
      <c r="AV291" s="86">
        <v>0</v>
      </c>
      <c r="AW291" s="253">
        <f>(IF(B8&gt;2,(Travel!H57+Travel!H59+Travel!H70+Travel!H72),0))</f>
        <v>0</v>
      </c>
      <c r="AX291" s="254"/>
      <c r="AY291" s="255"/>
      <c r="AZ291" s="86">
        <v>0</v>
      </c>
      <c r="BA291" s="86">
        <v>0</v>
      </c>
      <c r="BB291" s="86">
        <v>0</v>
      </c>
      <c r="BC291" s="86">
        <v>0</v>
      </c>
      <c r="BD291" s="86">
        <v>0</v>
      </c>
      <c r="BE291" s="86">
        <v>0</v>
      </c>
      <c r="BF291" s="86">
        <v>0</v>
      </c>
      <c r="BG291" s="86">
        <v>0</v>
      </c>
      <c r="BH291" s="86">
        <v>0</v>
      </c>
      <c r="BI291" s="86">
        <v>0</v>
      </c>
      <c r="BJ291" s="86">
        <v>0</v>
      </c>
      <c r="BK291" s="253">
        <f>(IF(B8&gt;4,(Travel!H57+Travel!H59+Travel!H70+Travel!H72),0))</f>
        <v>0</v>
      </c>
      <c r="BL291" s="254"/>
      <c r="BM291" s="255"/>
      <c r="BN291" s="86">
        <v>0</v>
      </c>
      <c r="BO291" s="86">
        <v>0</v>
      </c>
      <c r="BP291" s="86">
        <v>0</v>
      </c>
      <c r="BQ291" s="86">
        <v>0</v>
      </c>
      <c r="BR291" s="86">
        <v>0</v>
      </c>
      <c r="BS291" s="86">
        <v>0</v>
      </c>
      <c r="BT291" s="86">
        <v>0</v>
      </c>
      <c r="BU291" s="86">
        <v>0</v>
      </c>
      <c r="BV291" s="86">
        <v>0</v>
      </c>
      <c r="BW291" s="86">
        <v>0</v>
      </c>
      <c r="BX291" s="86">
        <v>0</v>
      </c>
      <c r="BY291" s="99">
        <f t="shared" si="189"/>
        <v>0</v>
      </c>
      <c r="BZ291" s="12"/>
      <c r="CA291" s="140">
        <f t="shared" si="190"/>
        <v>0</v>
      </c>
      <c r="CB291" s="140">
        <f t="shared" si="191"/>
        <v>0</v>
      </c>
      <c r="CC291" s="157"/>
      <c r="CD291" s="99">
        <f>BY291-SUM(CE291:DG291)</f>
        <v>0</v>
      </c>
      <c r="CE291" s="99">
        <v>0</v>
      </c>
      <c r="CF291" s="99">
        <v>0</v>
      </c>
      <c r="CG291" s="99">
        <v>0</v>
      </c>
      <c r="CH291" s="99">
        <v>0</v>
      </c>
      <c r="CI291" s="99">
        <v>0</v>
      </c>
      <c r="CJ291" s="99">
        <v>0</v>
      </c>
      <c r="CK291" s="99">
        <v>0</v>
      </c>
      <c r="CL291" s="99">
        <v>0</v>
      </c>
      <c r="CM291" s="99">
        <v>0</v>
      </c>
      <c r="CN291" s="99">
        <v>0</v>
      </c>
      <c r="CO291" s="99">
        <v>0</v>
      </c>
      <c r="CP291" s="99">
        <v>0</v>
      </c>
      <c r="CQ291" s="99">
        <v>0</v>
      </c>
      <c r="CR291" s="99">
        <v>0</v>
      </c>
      <c r="CS291" s="99">
        <v>0</v>
      </c>
      <c r="CT291" s="99">
        <v>0</v>
      </c>
      <c r="CU291" s="99">
        <v>0</v>
      </c>
      <c r="CV291" s="99">
        <v>0</v>
      </c>
      <c r="CW291" s="99">
        <v>0</v>
      </c>
      <c r="CX291" s="99">
        <v>0</v>
      </c>
      <c r="CY291" s="99">
        <v>0</v>
      </c>
      <c r="CZ291" s="99">
        <v>0</v>
      </c>
      <c r="DA291" s="99">
        <v>0</v>
      </c>
      <c r="DB291" s="99">
        <v>0</v>
      </c>
      <c r="DC291" s="99">
        <v>0</v>
      </c>
      <c r="DD291" s="99">
        <v>0</v>
      </c>
      <c r="DE291" s="99">
        <v>0</v>
      </c>
      <c r="DF291" s="99">
        <v>0</v>
      </c>
      <c r="DG291" s="99">
        <v>0</v>
      </c>
    </row>
    <row r="292" spans="1:112" hidden="1" x14ac:dyDescent="0.25">
      <c r="A292" s="200"/>
      <c r="B292" s="201"/>
      <c r="C292" s="88"/>
      <c r="D292" s="88"/>
      <c r="E292" s="88"/>
      <c r="F292" s="53"/>
      <c r="G292" s="253"/>
      <c r="H292" s="254"/>
      <c r="I292" s="255"/>
      <c r="J292" s="86"/>
      <c r="K292" s="86"/>
      <c r="L292" s="86"/>
      <c r="M292" s="86"/>
      <c r="N292" s="86"/>
      <c r="O292" s="86"/>
      <c r="P292" s="86"/>
      <c r="Q292" s="86"/>
      <c r="R292" s="86"/>
      <c r="S292" s="86"/>
      <c r="T292" s="86"/>
      <c r="U292" s="253"/>
      <c r="V292" s="254"/>
      <c r="W292" s="255"/>
      <c r="X292" s="86"/>
      <c r="Y292" s="86"/>
      <c r="Z292" s="86"/>
      <c r="AA292" s="86"/>
      <c r="AB292" s="86"/>
      <c r="AC292" s="86"/>
      <c r="AD292" s="86"/>
      <c r="AE292" s="86"/>
      <c r="AF292" s="86"/>
      <c r="AG292" s="86"/>
      <c r="AH292" s="86"/>
      <c r="AI292" s="253"/>
      <c r="AJ292" s="254"/>
      <c r="AK292" s="255"/>
      <c r="AL292" s="86"/>
      <c r="AM292" s="86"/>
      <c r="AN292" s="86"/>
      <c r="AO292" s="86"/>
      <c r="AP292" s="86"/>
      <c r="AQ292" s="86"/>
      <c r="AR292" s="86"/>
      <c r="AS292" s="86"/>
      <c r="AT292" s="86"/>
      <c r="AU292" s="86"/>
      <c r="AV292" s="86"/>
      <c r="AW292" s="253"/>
      <c r="AX292" s="254"/>
      <c r="AY292" s="255"/>
      <c r="AZ292" s="86"/>
      <c r="BA292" s="86"/>
      <c r="BB292" s="86"/>
      <c r="BC292" s="86"/>
      <c r="BD292" s="86"/>
      <c r="BE292" s="86"/>
      <c r="BF292" s="86"/>
      <c r="BG292" s="86"/>
      <c r="BH292" s="86"/>
      <c r="BI292" s="86"/>
      <c r="BJ292" s="86"/>
      <c r="BK292" s="253"/>
      <c r="BL292" s="254"/>
      <c r="BM292" s="255"/>
      <c r="BN292" s="86"/>
      <c r="BO292" s="86"/>
      <c r="BP292" s="86"/>
      <c r="BQ292" s="86"/>
      <c r="BR292" s="86"/>
      <c r="BS292" s="86"/>
      <c r="BT292" s="86"/>
      <c r="BU292" s="86"/>
      <c r="BV292" s="86"/>
      <c r="BW292" s="86"/>
      <c r="BX292" s="86"/>
      <c r="BY292" s="99"/>
      <c r="BZ292" s="12"/>
      <c r="CA292" s="140"/>
      <c r="CB292" s="140"/>
      <c r="CC292" s="157"/>
      <c r="CD292" s="99"/>
      <c r="CE292" s="99"/>
      <c r="CF292" s="99"/>
      <c r="CG292" s="99"/>
      <c r="CH292" s="99"/>
      <c r="CI292" s="99"/>
      <c r="CJ292" s="99"/>
      <c r="CK292" s="99"/>
      <c r="CL292" s="99"/>
      <c r="CM292" s="99"/>
      <c r="CN292" s="99"/>
      <c r="CO292" s="99"/>
      <c r="CP292" s="99"/>
      <c r="CQ292" s="99"/>
      <c r="CR292" s="99"/>
      <c r="CS292" s="99"/>
      <c r="CT292" s="99"/>
      <c r="CU292" s="99"/>
      <c r="CV292" s="99"/>
      <c r="CW292" s="99"/>
      <c r="CX292" s="99"/>
      <c r="CY292" s="99"/>
      <c r="CZ292" s="99"/>
      <c r="DA292" s="99"/>
      <c r="DB292" s="99"/>
      <c r="DC292" s="99"/>
      <c r="DD292" s="99"/>
      <c r="DE292" s="99"/>
      <c r="DF292" s="99"/>
      <c r="DG292" s="99"/>
    </row>
    <row r="293" spans="1:112" hidden="1" x14ac:dyDescent="0.25">
      <c r="A293" s="27" t="s">
        <v>119</v>
      </c>
      <c r="B293" s="201"/>
      <c r="C293" s="88"/>
      <c r="D293" s="88"/>
      <c r="E293" s="88"/>
      <c r="F293" s="53"/>
      <c r="G293" s="253">
        <f>Travel!B7</f>
        <v>0</v>
      </c>
      <c r="H293" s="254"/>
      <c r="I293" s="255"/>
      <c r="J293" s="86">
        <v>0</v>
      </c>
      <c r="K293" s="86">
        <v>0</v>
      </c>
      <c r="L293" s="86">
        <v>0</v>
      </c>
      <c r="M293" s="86">
        <v>0</v>
      </c>
      <c r="N293" s="86">
        <v>0</v>
      </c>
      <c r="O293" s="86">
        <v>0</v>
      </c>
      <c r="P293" s="86">
        <v>0</v>
      </c>
      <c r="Q293" s="86">
        <v>0</v>
      </c>
      <c r="R293" s="86">
        <v>0</v>
      </c>
      <c r="S293" s="86">
        <v>0</v>
      </c>
      <c r="T293" s="86">
        <v>0</v>
      </c>
      <c r="U293" s="253">
        <f>(IF(B8&gt;1,(Travel!C7),0))</f>
        <v>0</v>
      </c>
      <c r="V293" s="254"/>
      <c r="W293" s="255"/>
      <c r="X293" s="86">
        <v>0</v>
      </c>
      <c r="Y293" s="86">
        <v>0</v>
      </c>
      <c r="Z293" s="86">
        <v>0</v>
      </c>
      <c r="AA293" s="86">
        <v>0</v>
      </c>
      <c r="AB293" s="86">
        <v>0</v>
      </c>
      <c r="AC293" s="86">
        <v>0</v>
      </c>
      <c r="AD293" s="86">
        <v>0</v>
      </c>
      <c r="AE293" s="86">
        <v>0</v>
      </c>
      <c r="AF293" s="86">
        <v>0</v>
      </c>
      <c r="AG293" s="86">
        <v>0</v>
      </c>
      <c r="AH293" s="86">
        <v>0</v>
      </c>
      <c r="AI293" s="253">
        <f>(IF(B8&gt;2,(Travel!D7),0))</f>
        <v>0</v>
      </c>
      <c r="AJ293" s="254"/>
      <c r="AK293" s="255"/>
      <c r="AL293" s="86">
        <v>0</v>
      </c>
      <c r="AM293" s="86">
        <v>0</v>
      </c>
      <c r="AN293" s="86">
        <v>0</v>
      </c>
      <c r="AO293" s="86">
        <v>0</v>
      </c>
      <c r="AP293" s="86">
        <v>0</v>
      </c>
      <c r="AQ293" s="86">
        <v>0</v>
      </c>
      <c r="AR293" s="86">
        <v>0</v>
      </c>
      <c r="AS293" s="86">
        <v>0</v>
      </c>
      <c r="AT293" s="86">
        <v>0</v>
      </c>
      <c r="AU293" s="86">
        <v>0</v>
      </c>
      <c r="AV293" s="86">
        <v>0</v>
      </c>
      <c r="AW293" s="253">
        <f>(IF(B8&gt;3,(Travel!E7),0))</f>
        <v>0</v>
      </c>
      <c r="AX293" s="254"/>
      <c r="AY293" s="255"/>
      <c r="AZ293" s="86">
        <v>0</v>
      </c>
      <c r="BA293" s="86">
        <v>0</v>
      </c>
      <c r="BB293" s="86">
        <v>0</v>
      </c>
      <c r="BC293" s="86">
        <v>0</v>
      </c>
      <c r="BD293" s="86">
        <v>0</v>
      </c>
      <c r="BE293" s="86">
        <v>0</v>
      </c>
      <c r="BF293" s="86">
        <v>0</v>
      </c>
      <c r="BG293" s="86">
        <v>0</v>
      </c>
      <c r="BH293" s="86">
        <v>0</v>
      </c>
      <c r="BI293" s="86">
        <v>0</v>
      </c>
      <c r="BJ293" s="86">
        <v>0</v>
      </c>
      <c r="BK293" s="253">
        <f>(IF(B8&gt;4,(Travel!F7),0))</f>
        <v>0</v>
      </c>
      <c r="BL293" s="254"/>
      <c r="BM293" s="255"/>
      <c r="BN293" s="86">
        <v>0</v>
      </c>
      <c r="BO293" s="86">
        <v>0</v>
      </c>
      <c r="BP293" s="86">
        <v>0</v>
      </c>
      <c r="BQ293" s="86">
        <v>0</v>
      </c>
      <c r="BR293" s="86">
        <v>0</v>
      </c>
      <c r="BS293" s="86">
        <v>0</v>
      </c>
      <c r="BT293" s="86">
        <v>0</v>
      </c>
      <c r="BU293" s="86">
        <v>0</v>
      </c>
      <c r="BV293" s="86">
        <v>0</v>
      </c>
      <c r="BW293" s="86">
        <v>0</v>
      </c>
      <c r="BX293" s="86">
        <v>0</v>
      </c>
      <c r="BY293" s="99">
        <f>SUM(G293,U293,AI293,AW293,BK293)</f>
        <v>0</v>
      </c>
      <c r="BZ293" s="12"/>
      <c r="CA293" s="140">
        <f t="shared" si="190"/>
        <v>0</v>
      </c>
      <c r="CB293" s="140">
        <f t="shared" si="191"/>
        <v>0</v>
      </c>
      <c r="CC293" s="157"/>
      <c r="CD293" s="99">
        <f>BY293-SUM(CE293:DG293)</f>
        <v>0</v>
      </c>
      <c r="CE293" s="99">
        <v>0</v>
      </c>
      <c r="CF293" s="99">
        <v>0</v>
      </c>
      <c r="CG293" s="99">
        <v>0</v>
      </c>
      <c r="CH293" s="99">
        <v>0</v>
      </c>
      <c r="CI293" s="99">
        <v>0</v>
      </c>
      <c r="CJ293" s="99">
        <v>0</v>
      </c>
      <c r="CK293" s="99">
        <v>0</v>
      </c>
      <c r="CL293" s="99">
        <v>0</v>
      </c>
      <c r="CM293" s="99">
        <v>0</v>
      </c>
      <c r="CN293" s="99">
        <v>0</v>
      </c>
      <c r="CO293" s="99">
        <v>0</v>
      </c>
      <c r="CP293" s="99">
        <v>0</v>
      </c>
      <c r="CQ293" s="99">
        <v>0</v>
      </c>
      <c r="CR293" s="99">
        <v>0</v>
      </c>
      <c r="CS293" s="99">
        <v>0</v>
      </c>
      <c r="CT293" s="99">
        <v>0</v>
      </c>
      <c r="CU293" s="99">
        <v>0</v>
      </c>
      <c r="CV293" s="99">
        <v>0</v>
      </c>
      <c r="CW293" s="99">
        <v>0</v>
      </c>
      <c r="CX293" s="99">
        <v>0</v>
      </c>
      <c r="CY293" s="99">
        <v>0</v>
      </c>
      <c r="CZ293" s="99">
        <v>0</v>
      </c>
      <c r="DA293" s="99">
        <v>0</v>
      </c>
      <c r="DB293" s="99">
        <v>0</v>
      </c>
      <c r="DC293" s="99">
        <v>0</v>
      </c>
      <c r="DD293" s="99">
        <v>0</v>
      </c>
      <c r="DE293" s="99">
        <v>0</v>
      </c>
      <c r="DF293" s="99">
        <v>0</v>
      </c>
      <c r="DG293" s="99">
        <v>0</v>
      </c>
    </row>
    <row r="294" spans="1:112" hidden="1" x14ac:dyDescent="0.25">
      <c r="A294" s="27"/>
      <c r="B294" s="201"/>
      <c r="C294" s="88"/>
      <c r="D294" s="88"/>
      <c r="E294" s="88"/>
      <c r="F294" s="53"/>
      <c r="G294" s="253"/>
      <c r="H294" s="254"/>
      <c r="I294" s="255"/>
      <c r="J294" s="86"/>
      <c r="K294" s="86"/>
      <c r="L294" s="86"/>
      <c r="M294" s="86"/>
      <c r="N294" s="86"/>
      <c r="O294" s="86"/>
      <c r="P294" s="86"/>
      <c r="Q294" s="86"/>
      <c r="R294" s="86"/>
      <c r="S294" s="86"/>
      <c r="T294" s="86"/>
      <c r="U294" s="253"/>
      <c r="V294" s="254"/>
      <c r="W294" s="255"/>
      <c r="X294" s="86"/>
      <c r="Y294" s="86"/>
      <c r="Z294" s="86"/>
      <c r="AA294" s="86"/>
      <c r="AB294" s="86"/>
      <c r="AC294" s="86"/>
      <c r="AD294" s="86"/>
      <c r="AE294" s="86"/>
      <c r="AF294" s="86"/>
      <c r="AG294" s="86"/>
      <c r="AH294" s="86"/>
      <c r="AI294" s="253"/>
      <c r="AJ294" s="254"/>
      <c r="AK294" s="255"/>
      <c r="AL294" s="86"/>
      <c r="AM294" s="86"/>
      <c r="AN294" s="86"/>
      <c r="AO294" s="86"/>
      <c r="AP294" s="86"/>
      <c r="AQ294" s="86"/>
      <c r="AR294" s="86"/>
      <c r="AS294" s="86"/>
      <c r="AT294" s="86"/>
      <c r="AU294" s="86"/>
      <c r="AV294" s="86"/>
      <c r="AW294" s="253"/>
      <c r="AX294" s="254"/>
      <c r="AY294" s="255"/>
      <c r="AZ294" s="86"/>
      <c r="BA294" s="86"/>
      <c r="BB294" s="86"/>
      <c r="BC294" s="86"/>
      <c r="BD294" s="86"/>
      <c r="BE294" s="86"/>
      <c r="BF294" s="86"/>
      <c r="BG294" s="86"/>
      <c r="BH294" s="86"/>
      <c r="BI294" s="86"/>
      <c r="BJ294" s="86"/>
      <c r="BK294" s="253"/>
      <c r="BL294" s="254"/>
      <c r="BM294" s="255"/>
      <c r="BN294" s="86"/>
      <c r="BO294" s="86"/>
      <c r="BP294" s="86"/>
      <c r="BQ294" s="86"/>
      <c r="BR294" s="86"/>
      <c r="BS294" s="86"/>
      <c r="BT294" s="86"/>
      <c r="BU294" s="86"/>
      <c r="BV294" s="86"/>
      <c r="BW294" s="86"/>
      <c r="BX294" s="86"/>
      <c r="BY294" s="99"/>
      <c r="BZ294" s="12"/>
      <c r="CA294" s="140"/>
      <c r="CB294" s="140"/>
      <c r="CC294" s="157"/>
      <c r="CD294" s="99"/>
      <c r="CE294" s="99"/>
      <c r="CF294" s="99"/>
      <c r="CG294" s="99"/>
      <c r="CH294" s="99"/>
      <c r="CI294" s="99"/>
      <c r="CJ294" s="99"/>
      <c r="CK294" s="99"/>
      <c r="CL294" s="99"/>
      <c r="CM294" s="99"/>
      <c r="CN294" s="99"/>
      <c r="CO294" s="99"/>
      <c r="CP294" s="99"/>
      <c r="CQ294" s="99"/>
      <c r="CR294" s="99"/>
      <c r="CS294" s="99"/>
      <c r="CT294" s="99"/>
      <c r="CU294" s="99"/>
      <c r="CV294" s="99"/>
      <c r="CW294" s="99"/>
      <c r="CX294" s="99"/>
      <c r="CY294" s="99"/>
      <c r="CZ294" s="99"/>
      <c r="DA294" s="99"/>
      <c r="DB294" s="99"/>
      <c r="DC294" s="99"/>
      <c r="DD294" s="99"/>
      <c r="DE294" s="99"/>
      <c r="DF294" s="99"/>
      <c r="DG294" s="99"/>
    </row>
    <row r="295" spans="1:112" hidden="1" x14ac:dyDescent="0.25">
      <c r="A295" s="27" t="s">
        <v>120</v>
      </c>
      <c r="B295" s="201"/>
      <c r="C295" s="88"/>
      <c r="D295" s="88"/>
      <c r="E295" s="88"/>
      <c r="F295" s="53"/>
      <c r="G295" s="253">
        <f>Travel!B11</f>
        <v>0</v>
      </c>
      <c r="H295" s="254"/>
      <c r="I295" s="255"/>
      <c r="J295" s="86">
        <v>0</v>
      </c>
      <c r="K295" s="86">
        <v>0</v>
      </c>
      <c r="L295" s="86">
        <v>0</v>
      </c>
      <c r="M295" s="86">
        <v>0</v>
      </c>
      <c r="N295" s="86">
        <v>0</v>
      </c>
      <c r="O295" s="86">
        <v>0</v>
      </c>
      <c r="P295" s="86">
        <v>0</v>
      </c>
      <c r="Q295" s="86">
        <v>0</v>
      </c>
      <c r="R295" s="86">
        <v>0</v>
      </c>
      <c r="S295" s="86">
        <v>0</v>
      </c>
      <c r="T295" s="86">
        <v>0</v>
      </c>
      <c r="U295" s="253">
        <f>(IF(B8&gt;1,(Travel!C11),0))</f>
        <v>0</v>
      </c>
      <c r="V295" s="254"/>
      <c r="W295" s="255"/>
      <c r="X295" s="86">
        <v>0</v>
      </c>
      <c r="Y295" s="86">
        <v>0</v>
      </c>
      <c r="Z295" s="86">
        <v>0</v>
      </c>
      <c r="AA295" s="86">
        <v>0</v>
      </c>
      <c r="AB295" s="86">
        <v>0</v>
      </c>
      <c r="AC295" s="86">
        <v>0</v>
      </c>
      <c r="AD295" s="86">
        <v>0</v>
      </c>
      <c r="AE295" s="86">
        <v>0</v>
      </c>
      <c r="AF295" s="86">
        <v>0</v>
      </c>
      <c r="AG295" s="86">
        <v>0</v>
      </c>
      <c r="AH295" s="86">
        <v>0</v>
      </c>
      <c r="AI295" s="253">
        <f>(IF(B8&gt;2,(Travel!D11),0))</f>
        <v>0</v>
      </c>
      <c r="AJ295" s="254"/>
      <c r="AK295" s="255"/>
      <c r="AL295" s="86">
        <v>0</v>
      </c>
      <c r="AM295" s="86">
        <v>0</v>
      </c>
      <c r="AN295" s="86">
        <v>0</v>
      </c>
      <c r="AO295" s="86">
        <v>0</v>
      </c>
      <c r="AP295" s="86">
        <v>0</v>
      </c>
      <c r="AQ295" s="86">
        <v>0</v>
      </c>
      <c r="AR295" s="86">
        <v>0</v>
      </c>
      <c r="AS295" s="86">
        <v>0</v>
      </c>
      <c r="AT295" s="86">
        <v>0</v>
      </c>
      <c r="AU295" s="86">
        <v>0</v>
      </c>
      <c r="AV295" s="86">
        <v>0</v>
      </c>
      <c r="AW295" s="253">
        <f>(IF(B8&gt;3,(Travel!E11),0))</f>
        <v>0</v>
      </c>
      <c r="AX295" s="254"/>
      <c r="AY295" s="255"/>
      <c r="AZ295" s="86">
        <v>0</v>
      </c>
      <c r="BA295" s="86">
        <v>0</v>
      </c>
      <c r="BB295" s="86">
        <v>0</v>
      </c>
      <c r="BC295" s="86">
        <v>0</v>
      </c>
      <c r="BD295" s="86">
        <v>0</v>
      </c>
      <c r="BE295" s="86">
        <v>0</v>
      </c>
      <c r="BF295" s="86">
        <v>0</v>
      </c>
      <c r="BG295" s="86">
        <v>0</v>
      </c>
      <c r="BH295" s="86">
        <v>0</v>
      </c>
      <c r="BI295" s="86">
        <v>0</v>
      </c>
      <c r="BJ295" s="86">
        <v>0</v>
      </c>
      <c r="BK295" s="253">
        <f>(IF(B8&gt;4,(Travel!F11),0))</f>
        <v>0</v>
      </c>
      <c r="BL295" s="254"/>
      <c r="BM295" s="255"/>
      <c r="BN295" s="86">
        <v>0</v>
      </c>
      <c r="BO295" s="86">
        <v>0</v>
      </c>
      <c r="BP295" s="86">
        <v>0</v>
      </c>
      <c r="BQ295" s="86">
        <v>0</v>
      </c>
      <c r="BR295" s="86">
        <v>0</v>
      </c>
      <c r="BS295" s="86">
        <v>0</v>
      </c>
      <c r="BT295" s="86">
        <v>0</v>
      </c>
      <c r="BU295" s="86">
        <v>0</v>
      </c>
      <c r="BV295" s="86">
        <v>0</v>
      </c>
      <c r="BW295" s="86">
        <v>0</v>
      </c>
      <c r="BX295" s="86">
        <v>0</v>
      </c>
      <c r="BY295" s="99">
        <f>SUM(G295,U295,AI295,AW295,BK295)</f>
        <v>0</v>
      </c>
      <c r="BZ295" s="12"/>
      <c r="CA295" s="140">
        <f t="shared" si="190"/>
        <v>0</v>
      </c>
      <c r="CB295" s="140">
        <f t="shared" si="191"/>
        <v>0</v>
      </c>
      <c r="CC295" s="157"/>
      <c r="CD295" s="99">
        <f>BY295-SUM(CE295:DG295)</f>
        <v>0</v>
      </c>
      <c r="CE295" s="99">
        <v>0</v>
      </c>
      <c r="CF295" s="99">
        <v>0</v>
      </c>
      <c r="CG295" s="99">
        <v>0</v>
      </c>
      <c r="CH295" s="99">
        <v>0</v>
      </c>
      <c r="CI295" s="99">
        <v>0</v>
      </c>
      <c r="CJ295" s="99">
        <v>0</v>
      </c>
      <c r="CK295" s="99">
        <v>0</v>
      </c>
      <c r="CL295" s="99">
        <v>0</v>
      </c>
      <c r="CM295" s="99">
        <v>0</v>
      </c>
      <c r="CN295" s="99">
        <v>0</v>
      </c>
      <c r="CO295" s="99">
        <v>0</v>
      </c>
      <c r="CP295" s="99">
        <v>0</v>
      </c>
      <c r="CQ295" s="99">
        <v>0</v>
      </c>
      <c r="CR295" s="99">
        <v>0</v>
      </c>
      <c r="CS295" s="99">
        <v>0</v>
      </c>
      <c r="CT295" s="99">
        <v>0</v>
      </c>
      <c r="CU295" s="99">
        <v>0</v>
      </c>
      <c r="CV295" s="99">
        <v>0</v>
      </c>
      <c r="CW295" s="99">
        <v>0</v>
      </c>
      <c r="CX295" s="99">
        <v>0</v>
      </c>
      <c r="CY295" s="99">
        <v>0</v>
      </c>
      <c r="CZ295" s="99">
        <v>0</v>
      </c>
      <c r="DA295" s="99">
        <v>0</v>
      </c>
      <c r="DB295" s="99">
        <v>0</v>
      </c>
      <c r="DC295" s="99">
        <v>0</v>
      </c>
      <c r="DD295" s="99">
        <v>0</v>
      </c>
      <c r="DE295" s="99">
        <v>0</v>
      </c>
      <c r="DF295" s="99">
        <v>0</v>
      </c>
      <c r="DG295" s="99">
        <v>0</v>
      </c>
    </row>
    <row r="296" spans="1:112" hidden="1" x14ac:dyDescent="0.25">
      <c r="A296" s="107"/>
      <c r="B296" s="87"/>
      <c r="C296" s="87"/>
      <c r="D296" s="87"/>
      <c r="E296" s="87"/>
      <c r="F296" s="194"/>
      <c r="G296" s="270"/>
      <c r="H296" s="247"/>
      <c r="I296" s="248"/>
      <c r="J296" s="52"/>
      <c r="K296" s="52"/>
      <c r="L296" s="52"/>
      <c r="M296" s="52"/>
      <c r="N296" s="52"/>
      <c r="O296" s="52"/>
      <c r="P296" s="52"/>
      <c r="Q296" s="52"/>
      <c r="R296" s="52"/>
      <c r="S296" s="52"/>
      <c r="T296" s="52"/>
      <c r="U296" s="246"/>
      <c r="V296" s="247"/>
      <c r="W296" s="248"/>
      <c r="X296" s="52"/>
      <c r="Y296" s="52"/>
      <c r="Z296" s="52"/>
      <c r="AA296" s="52"/>
      <c r="AB296" s="52"/>
      <c r="AC296" s="52"/>
      <c r="AD296" s="52"/>
      <c r="AE296" s="52"/>
      <c r="AF296" s="52"/>
      <c r="AG296" s="52"/>
      <c r="AH296" s="52"/>
      <c r="AI296" s="246"/>
      <c r="AJ296" s="247"/>
      <c r="AK296" s="248"/>
      <c r="AL296" s="52"/>
      <c r="AM296" s="52"/>
      <c r="AN296" s="52"/>
      <c r="AO296" s="52"/>
      <c r="AP296" s="52"/>
      <c r="AQ296" s="52"/>
      <c r="AR296" s="52"/>
      <c r="AS296" s="52"/>
      <c r="AT296" s="52"/>
      <c r="AU296" s="52"/>
      <c r="AV296" s="52"/>
      <c r="AW296" s="246"/>
      <c r="AX296" s="247"/>
      <c r="AY296" s="248"/>
      <c r="AZ296" s="52"/>
      <c r="BA296" s="52"/>
      <c r="BB296" s="52"/>
      <c r="BC296" s="52"/>
      <c r="BD296" s="52"/>
      <c r="BE296" s="52"/>
      <c r="BF296" s="52"/>
      <c r="BG296" s="52"/>
      <c r="BH296" s="52"/>
      <c r="BI296" s="52"/>
      <c r="BJ296" s="52"/>
      <c r="BK296" s="246"/>
      <c r="BL296" s="247"/>
      <c r="BM296" s="248"/>
      <c r="BN296" s="52"/>
      <c r="BO296" s="52"/>
      <c r="BP296" s="52"/>
      <c r="BQ296" s="52"/>
      <c r="BR296" s="52"/>
      <c r="BS296" s="52"/>
      <c r="BT296" s="52"/>
      <c r="BU296" s="52"/>
      <c r="BV296" s="52"/>
      <c r="BW296" s="52"/>
      <c r="BX296" s="52"/>
      <c r="BY296" s="101"/>
      <c r="BZ296" s="12"/>
      <c r="CA296" s="163"/>
      <c r="CB296" s="163"/>
      <c r="CC296" s="156"/>
      <c r="CD296" s="99"/>
      <c r="CE296" s="99"/>
      <c r="CF296" s="99"/>
      <c r="CG296" s="99"/>
      <c r="CH296" s="99"/>
      <c r="CI296" s="99"/>
      <c r="CJ296" s="99"/>
      <c r="CK296" s="99"/>
      <c r="CL296" s="99"/>
      <c r="CM296" s="99"/>
      <c r="CN296" s="99"/>
      <c r="CO296" s="99"/>
      <c r="CP296" s="99"/>
      <c r="CQ296" s="99"/>
      <c r="CR296" s="99"/>
      <c r="CS296" s="99"/>
      <c r="CT296" s="99"/>
      <c r="CU296" s="99"/>
      <c r="CV296" s="99"/>
      <c r="CW296" s="99"/>
      <c r="CX296" s="99"/>
      <c r="CY296" s="99"/>
      <c r="CZ296" s="99"/>
      <c r="DA296" s="99"/>
      <c r="DB296" s="99"/>
      <c r="DC296" s="99"/>
      <c r="DD296" s="99"/>
      <c r="DE296" s="99"/>
      <c r="DF296" s="99"/>
      <c r="DG296" s="99"/>
    </row>
    <row r="297" spans="1:112" s="173" customFormat="1" ht="15.75" hidden="1" thickBot="1" x14ac:dyDescent="0.3">
      <c r="A297" s="176" t="s">
        <v>42</v>
      </c>
      <c r="B297" s="170"/>
      <c r="C297" s="170"/>
      <c r="D297" s="170"/>
      <c r="E297" s="170"/>
      <c r="F297" s="171"/>
      <c r="G297" s="265">
        <f>SUM(G280:I295)</f>
        <v>0</v>
      </c>
      <c r="H297" s="266"/>
      <c r="I297" s="267"/>
      <c r="J297" s="195">
        <f>SUM(J279:J295)</f>
        <v>0</v>
      </c>
      <c r="K297" s="195">
        <f>SUM(K280:K295)</f>
        <v>0</v>
      </c>
      <c r="L297" s="195">
        <f t="shared" ref="L297" si="192">SUM(L279:L295)</f>
        <v>0</v>
      </c>
      <c r="M297" s="195">
        <f t="shared" ref="M297" si="193">SUM(M280:M295)</f>
        <v>0</v>
      </c>
      <c r="N297" s="195">
        <f t="shared" ref="N297" si="194">SUM(N279:N295)</f>
        <v>0</v>
      </c>
      <c r="O297" s="195">
        <f t="shared" ref="O297" si="195">SUM(O280:O295)</f>
        <v>0</v>
      </c>
      <c r="P297" s="195">
        <f t="shared" ref="P297" si="196">SUM(P279:P295)</f>
        <v>0</v>
      </c>
      <c r="Q297" s="195">
        <f t="shared" ref="Q297" si="197">SUM(Q280:Q295)</f>
        <v>0</v>
      </c>
      <c r="R297" s="195">
        <f t="shared" ref="R297" si="198">SUM(R279:R295)</f>
        <v>0</v>
      </c>
      <c r="S297" s="195">
        <f t="shared" ref="S297" si="199">SUM(S280:S295)</f>
        <v>0</v>
      </c>
      <c r="T297" s="195">
        <f t="shared" ref="T297" si="200">SUM(T279:T295)</f>
        <v>0</v>
      </c>
      <c r="U297" s="265">
        <f>SUM(U280:W295)</f>
        <v>0</v>
      </c>
      <c r="V297" s="275"/>
      <c r="W297" s="276"/>
      <c r="X297" s="195">
        <f>SUM(X280:X295)</f>
        <v>0</v>
      </c>
      <c r="Y297" s="195">
        <f>SUM(Y280:Y295)</f>
        <v>0</v>
      </c>
      <c r="Z297" s="195">
        <f t="shared" ref="Z297:AH297" si="201">SUM(Z280:Z295)</f>
        <v>0</v>
      </c>
      <c r="AA297" s="195">
        <f t="shared" si="201"/>
        <v>0</v>
      </c>
      <c r="AB297" s="195">
        <f t="shared" si="201"/>
        <v>0</v>
      </c>
      <c r="AC297" s="195">
        <f t="shared" si="201"/>
        <v>0</v>
      </c>
      <c r="AD297" s="195">
        <f t="shared" si="201"/>
        <v>0</v>
      </c>
      <c r="AE297" s="195">
        <f t="shared" si="201"/>
        <v>0</v>
      </c>
      <c r="AF297" s="195">
        <f t="shared" si="201"/>
        <v>0</v>
      </c>
      <c r="AG297" s="195">
        <f t="shared" si="201"/>
        <v>0</v>
      </c>
      <c r="AH297" s="195">
        <f t="shared" si="201"/>
        <v>0</v>
      </c>
      <c r="AI297" s="265">
        <f>SUM(AI280:AK295)</f>
        <v>0</v>
      </c>
      <c r="AJ297" s="275"/>
      <c r="AK297" s="276"/>
      <c r="AL297" s="195">
        <f>SUM(AL280:AL295)</f>
        <v>0</v>
      </c>
      <c r="AM297" s="195">
        <f>SUM(AM280:AM295)</f>
        <v>0</v>
      </c>
      <c r="AN297" s="195">
        <f t="shared" ref="AN297:AV297" si="202">SUM(AN280:AN295)</f>
        <v>0</v>
      </c>
      <c r="AO297" s="195">
        <f t="shared" si="202"/>
        <v>0</v>
      </c>
      <c r="AP297" s="195">
        <f t="shared" si="202"/>
        <v>0</v>
      </c>
      <c r="AQ297" s="195">
        <f t="shared" si="202"/>
        <v>0</v>
      </c>
      <c r="AR297" s="195">
        <f t="shared" si="202"/>
        <v>0</v>
      </c>
      <c r="AS297" s="195">
        <f t="shared" si="202"/>
        <v>0</v>
      </c>
      <c r="AT297" s="195">
        <f t="shared" si="202"/>
        <v>0</v>
      </c>
      <c r="AU297" s="195">
        <f t="shared" si="202"/>
        <v>0</v>
      </c>
      <c r="AV297" s="195">
        <f t="shared" si="202"/>
        <v>0</v>
      </c>
      <c r="AW297" s="265">
        <f>SUM(AW280:AY295)</f>
        <v>0</v>
      </c>
      <c r="AX297" s="275"/>
      <c r="AY297" s="276"/>
      <c r="AZ297" s="195">
        <f>SUM(AZ280:AZ295)</f>
        <v>0</v>
      </c>
      <c r="BA297" s="195">
        <f>SUM(BA280:BA295)</f>
        <v>0</v>
      </c>
      <c r="BB297" s="195">
        <f t="shared" ref="BB297:BJ297" si="203">SUM(BB280:BB295)</f>
        <v>0</v>
      </c>
      <c r="BC297" s="195">
        <f t="shared" si="203"/>
        <v>0</v>
      </c>
      <c r="BD297" s="195">
        <f t="shared" si="203"/>
        <v>0</v>
      </c>
      <c r="BE297" s="195">
        <f t="shared" si="203"/>
        <v>0</v>
      </c>
      <c r="BF297" s="195">
        <f t="shared" si="203"/>
        <v>0</v>
      </c>
      <c r="BG297" s="195">
        <f t="shared" si="203"/>
        <v>0</v>
      </c>
      <c r="BH297" s="195">
        <f t="shared" si="203"/>
        <v>0</v>
      </c>
      <c r="BI297" s="195">
        <f t="shared" si="203"/>
        <v>0</v>
      </c>
      <c r="BJ297" s="195">
        <f t="shared" si="203"/>
        <v>0</v>
      </c>
      <c r="BK297" s="265">
        <f>SUM(BK280:BM295)</f>
        <v>0</v>
      </c>
      <c r="BL297" s="275"/>
      <c r="BM297" s="276"/>
      <c r="BN297" s="195">
        <f>SUM(BN280:BN295)</f>
        <v>0</v>
      </c>
      <c r="BO297" s="195">
        <f>SUM(BO280:BO295)</f>
        <v>0</v>
      </c>
      <c r="BP297" s="195">
        <f t="shared" ref="BP297:BX297" si="204">SUM(BP280:BP295)</f>
        <v>0</v>
      </c>
      <c r="BQ297" s="195">
        <f t="shared" si="204"/>
        <v>0</v>
      </c>
      <c r="BR297" s="195">
        <f t="shared" si="204"/>
        <v>0</v>
      </c>
      <c r="BS297" s="195">
        <f t="shared" si="204"/>
        <v>0</v>
      </c>
      <c r="BT297" s="195">
        <f t="shared" si="204"/>
        <v>0</v>
      </c>
      <c r="BU297" s="195">
        <f t="shared" si="204"/>
        <v>0</v>
      </c>
      <c r="BV297" s="195">
        <f t="shared" si="204"/>
        <v>0</v>
      </c>
      <c r="BW297" s="195">
        <f t="shared" si="204"/>
        <v>0</v>
      </c>
      <c r="BX297" s="195">
        <f t="shared" si="204"/>
        <v>0</v>
      </c>
      <c r="BY297" s="179">
        <f>SUM(BY280:BY295)</f>
        <v>0</v>
      </c>
      <c r="BZ297" s="177"/>
      <c r="CA297" s="178">
        <f>SUM(CA280:CA295)</f>
        <v>0</v>
      </c>
      <c r="CB297" s="178">
        <f>SUM(CB280:CB295)</f>
        <v>0</v>
      </c>
      <c r="CC297" s="175"/>
      <c r="CD297" s="135">
        <f>SUM(CD280:CD295)</f>
        <v>0</v>
      </c>
      <c r="CE297" s="135">
        <f>SUM(CE280:CE295)</f>
        <v>0</v>
      </c>
      <c r="CF297" s="135">
        <f t="shared" ref="CF297:DG297" si="205">SUM(CF280:CF295)</f>
        <v>0</v>
      </c>
      <c r="CG297" s="135">
        <f t="shared" si="205"/>
        <v>0</v>
      </c>
      <c r="CH297" s="135">
        <f t="shared" si="205"/>
        <v>0</v>
      </c>
      <c r="CI297" s="135">
        <f t="shared" si="205"/>
        <v>0</v>
      </c>
      <c r="CJ297" s="135">
        <f t="shared" si="205"/>
        <v>0</v>
      </c>
      <c r="CK297" s="135">
        <f t="shared" si="205"/>
        <v>0</v>
      </c>
      <c r="CL297" s="135">
        <f t="shared" si="205"/>
        <v>0</v>
      </c>
      <c r="CM297" s="135">
        <f t="shared" si="205"/>
        <v>0</v>
      </c>
      <c r="CN297" s="135">
        <f t="shared" si="205"/>
        <v>0</v>
      </c>
      <c r="CO297" s="135">
        <f t="shared" si="205"/>
        <v>0</v>
      </c>
      <c r="CP297" s="135">
        <f t="shared" si="205"/>
        <v>0</v>
      </c>
      <c r="CQ297" s="135">
        <f t="shared" si="205"/>
        <v>0</v>
      </c>
      <c r="CR297" s="135">
        <f t="shared" si="205"/>
        <v>0</v>
      </c>
      <c r="CS297" s="135">
        <f t="shared" si="205"/>
        <v>0</v>
      </c>
      <c r="CT297" s="135">
        <f t="shared" si="205"/>
        <v>0</v>
      </c>
      <c r="CU297" s="135">
        <f t="shared" si="205"/>
        <v>0</v>
      </c>
      <c r="CV297" s="135">
        <f t="shared" si="205"/>
        <v>0</v>
      </c>
      <c r="CW297" s="135">
        <f t="shared" si="205"/>
        <v>0</v>
      </c>
      <c r="CX297" s="135">
        <f t="shared" si="205"/>
        <v>0</v>
      </c>
      <c r="CY297" s="135">
        <f t="shared" si="205"/>
        <v>0</v>
      </c>
      <c r="CZ297" s="135">
        <f t="shared" si="205"/>
        <v>0</v>
      </c>
      <c r="DA297" s="135">
        <f t="shared" si="205"/>
        <v>0</v>
      </c>
      <c r="DB297" s="135">
        <f t="shared" si="205"/>
        <v>0</v>
      </c>
      <c r="DC297" s="135">
        <f t="shared" si="205"/>
        <v>0</v>
      </c>
      <c r="DD297" s="135">
        <f t="shared" si="205"/>
        <v>0</v>
      </c>
      <c r="DE297" s="135">
        <f t="shared" si="205"/>
        <v>0</v>
      </c>
      <c r="DF297" s="135">
        <f t="shared" si="205"/>
        <v>0</v>
      </c>
      <c r="DG297" s="135">
        <f t="shared" si="205"/>
        <v>0</v>
      </c>
    </row>
    <row r="298" spans="1:112" ht="15.75" hidden="1" thickBot="1" x14ac:dyDescent="0.3">
      <c r="A298" s="12"/>
      <c r="B298" s="12"/>
      <c r="C298" s="12"/>
      <c r="D298" s="12"/>
      <c r="E298" s="12"/>
      <c r="F298" s="87"/>
      <c r="G298" s="87"/>
      <c r="H298" s="87"/>
      <c r="I298" s="88"/>
      <c r="J298" s="88"/>
      <c r="K298" s="88"/>
      <c r="L298" s="88"/>
      <c r="M298" s="88"/>
      <c r="N298" s="88"/>
      <c r="O298" s="88"/>
      <c r="P298" s="88"/>
      <c r="Q298" s="88"/>
      <c r="R298" s="88"/>
      <c r="S298" s="88"/>
      <c r="T298" s="88"/>
      <c r="U298" s="88"/>
      <c r="V298" s="13"/>
      <c r="W298" s="13"/>
      <c r="X298" s="88"/>
      <c r="Y298" s="88"/>
      <c r="Z298" s="88"/>
      <c r="AA298" s="88"/>
      <c r="AB298" s="88"/>
      <c r="AC298" s="88"/>
      <c r="AD298" s="88"/>
      <c r="AE298" s="88"/>
      <c r="AF298" s="88"/>
      <c r="AG298" s="88"/>
      <c r="AH298" s="88"/>
      <c r="AI298" s="13"/>
      <c r="AJ298" s="13"/>
      <c r="AK298" s="13"/>
      <c r="AL298" s="88"/>
      <c r="AM298" s="88"/>
      <c r="AN298" s="88"/>
      <c r="AO298" s="88"/>
      <c r="AP298" s="88"/>
      <c r="AQ298" s="88"/>
      <c r="AR298" s="88"/>
      <c r="AS298" s="88"/>
      <c r="AT298" s="88"/>
      <c r="AU298" s="88"/>
      <c r="AV298" s="88"/>
      <c r="AW298" s="13"/>
      <c r="AX298" s="13"/>
      <c r="AY298" s="13"/>
      <c r="AZ298" s="88"/>
      <c r="BA298" s="88"/>
      <c r="BB298" s="88"/>
      <c r="BC298" s="88"/>
      <c r="BD298" s="88"/>
      <c r="BE298" s="88"/>
      <c r="BF298" s="88"/>
      <c r="BG298" s="88"/>
      <c r="BH298" s="88"/>
      <c r="BI298" s="88"/>
      <c r="BJ298" s="88"/>
      <c r="BK298" s="13"/>
      <c r="BL298" s="13"/>
      <c r="BM298" s="13"/>
      <c r="BN298" s="88"/>
      <c r="BO298" s="88"/>
      <c r="BP298" s="88"/>
      <c r="BQ298" s="88"/>
      <c r="BR298" s="88"/>
      <c r="BS298" s="88"/>
      <c r="BT298" s="88"/>
      <c r="BU298" s="88"/>
      <c r="BV298" s="88"/>
      <c r="BW298" s="88"/>
      <c r="BX298" s="88"/>
      <c r="BY298" s="13"/>
      <c r="BZ298" s="12"/>
      <c r="CA298" s="88"/>
      <c r="CB298" s="88"/>
      <c r="CC298" s="88"/>
      <c r="CD298" s="88"/>
      <c r="CE298" s="88"/>
      <c r="CF298" s="88"/>
      <c r="CG298" s="88"/>
      <c r="CH298" s="88"/>
      <c r="CI298" s="88"/>
      <c r="CJ298" s="88"/>
      <c r="CK298" s="88"/>
      <c r="CL298" s="88"/>
      <c r="CM298" s="88"/>
      <c r="CN298" s="88"/>
      <c r="CO298" s="88"/>
      <c r="CP298" s="88"/>
      <c r="CQ298" s="88"/>
      <c r="CR298" s="88"/>
      <c r="CS298" s="88"/>
      <c r="CT298" s="88"/>
      <c r="CU298" s="88"/>
      <c r="CV298" s="88"/>
      <c r="CW298" s="88"/>
      <c r="CX298" s="88"/>
      <c r="CY298" s="88"/>
      <c r="CZ298" s="88"/>
      <c r="DA298" s="88"/>
      <c r="DB298" s="88"/>
      <c r="DC298" s="88"/>
      <c r="DD298" s="88"/>
      <c r="DE298" s="88"/>
      <c r="DF298" s="88"/>
      <c r="DG298" s="88"/>
      <c r="DH298" s="85"/>
    </row>
    <row r="299" spans="1:112" hidden="1" x14ac:dyDescent="0.25">
      <c r="A299" s="47" t="s">
        <v>43</v>
      </c>
      <c r="B299" s="37"/>
      <c r="C299" s="37"/>
      <c r="D299" s="37"/>
      <c r="E299" s="37"/>
      <c r="F299" s="48"/>
      <c r="G299" s="243" t="s">
        <v>22</v>
      </c>
      <c r="H299" s="244"/>
      <c r="I299" s="245"/>
      <c r="J299" s="24" t="s">
        <v>136</v>
      </c>
      <c r="K299" s="24" t="s">
        <v>137</v>
      </c>
      <c r="L299" s="24" t="s">
        <v>138</v>
      </c>
      <c r="M299" s="24" t="s">
        <v>139</v>
      </c>
      <c r="N299" s="24" t="s">
        <v>140</v>
      </c>
      <c r="O299" s="24" t="s">
        <v>141</v>
      </c>
      <c r="P299" s="24" t="s">
        <v>142</v>
      </c>
      <c r="Q299" s="24" t="s">
        <v>143</v>
      </c>
      <c r="R299" s="24" t="s">
        <v>144</v>
      </c>
      <c r="S299" s="24" t="s">
        <v>145</v>
      </c>
      <c r="T299" s="24" t="s">
        <v>146</v>
      </c>
      <c r="U299" s="243" t="s">
        <v>23</v>
      </c>
      <c r="V299" s="244"/>
      <c r="W299" s="245"/>
      <c r="X299" s="24" t="s">
        <v>136</v>
      </c>
      <c r="Y299" s="24" t="s">
        <v>137</v>
      </c>
      <c r="Z299" s="24" t="s">
        <v>138</v>
      </c>
      <c r="AA299" s="24" t="s">
        <v>139</v>
      </c>
      <c r="AB299" s="24" t="s">
        <v>140</v>
      </c>
      <c r="AC299" s="24" t="s">
        <v>141</v>
      </c>
      <c r="AD299" s="24" t="s">
        <v>142</v>
      </c>
      <c r="AE299" s="24" t="s">
        <v>143</v>
      </c>
      <c r="AF299" s="24" t="s">
        <v>144</v>
      </c>
      <c r="AG299" s="24" t="s">
        <v>145</v>
      </c>
      <c r="AH299" s="24" t="s">
        <v>146</v>
      </c>
      <c r="AI299" s="243" t="s">
        <v>24</v>
      </c>
      <c r="AJ299" s="244"/>
      <c r="AK299" s="245"/>
      <c r="AL299" s="24" t="s">
        <v>136</v>
      </c>
      <c r="AM299" s="24" t="s">
        <v>137</v>
      </c>
      <c r="AN299" s="24" t="s">
        <v>138</v>
      </c>
      <c r="AO299" s="24" t="s">
        <v>139</v>
      </c>
      <c r="AP299" s="24" t="s">
        <v>140</v>
      </c>
      <c r="AQ299" s="24" t="s">
        <v>141</v>
      </c>
      <c r="AR299" s="24" t="s">
        <v>142</v>
      </c>
      <c r="AS299" s="24" t="s">
        <v>143</v>
      </c>
      <c r="AT299" s="24" t="s">
        <v>144</v>
      </c>
      <c r="AU299" s="24" t="s">
        <v>145</v>
      </c>
      <c r="AV299" s="24" t="s">
        <v>146</v>
      </c>
      <c r="AW299" s="243" t="s">
        <v>25</v>
      </c>
      <c r="AX299" s="244"/>
      <c r="AY299" s="245"/>
      <c r="AZ299" s="24" t="s">
        <v>136</v>
      </c>
      <c r="BA299" s="24" t="s">
        <v>137</v>
      </c>
      <c r="BB299" s="24" t="s">
        <v>138</v>
      </c>
      <c r="BC299" s="24" t="s">
        <v>139</v>
      </c>
      <c r="BD299" s="24" t="s">
        <v>140</v>
      </c>
      <c r="BE299" s="24" t="s">
        <v>141</v>
      </c>
      <c r="BF299" s="24" t="s">
        <v>142</v>
      </c>
      <c r="BG299" s="24" t="s">
        <v>143</v>
      </c>
      <c r="BH299" s="24" t="s">
        <v>144</v>
      </c>
      <c r="BI299" s="24" t="s">
        <v>145</v>
      </c>
      <c r="BJ299" s="24" t="s">
        <v>146</v>
      </c>
      <c r="BK299" s="243" t="s">
        <v>26</v>
      </c>
      <c r="BL299" s="244"/>
      <c r="BM299" s="245"/>
      <c r="BN299" s="24" t="s">
        <v>136</v>
      </c>
      <c r="BO299" s="24" t="s">
        <v>137</v>
      </c>
      <c r="BP299" s="24" t="s">
        <v>138</v>
      </c>
      <c r="BQ299" s="24" t="s">
        <v>139</v>
      </c>
      <c r="BR299" s="24" t="s">
        <v>140</v>
      </c>
      <c r="BS299" s="24" t="s">
        <v>141</v>
      </c>
      <c r="BT299" s="24" t="s">
        <v>142</v>
      </c>
      <c r="BU299" s="24" t="s">
        <v>143</v>
      </c>
      <c r="BV299" s="24" t="s">
        <v>144</v>
      </c>
      <c r="BW299" s="24" t="s">
        <v>145</v>
      </c>
      <c r="BX299" s="24" t="s">
        <v>146</v>
      </c>
      <c r="BY299" s="98" t="s">
        <v>0</v>
      </c>
      <c r="BZ299" s="12"/>
      <c r="CA299" s="165" t="s">
        <v>136</v>
      </c>
      <c r="CB299" s="98" t="s">
        <v>147</v>
      </c>
      <c r="CC299" s="156"/>
      <c r="CD299" s="134" t="s">
        <v>188</v>
      </c>
      <c r="CE299" s="134" t="s">
        <v>188</v>
      </c>
      <c r="CF299" s="134" t="s">
        <v>188</v>
      </c>
      <c r="CG299" s="134" t="s">
        <v>188</v>
      </c>
      <c r="CH299" s="134" t="s">
        <v>188</v>
      </c>
      <c r="CI299" s="134" t="s">
        <v>188</v>
      </c>
      <c r="CJ299" s="134" t="s">
        <v>188</v>
      </c>
      <c r="CK299" s="134" t="s">
        <v>188</v>
      </c>
      <c r="CL299" s="134" t="s">
        <v>188</v>
      </c>
      <c r="CM299" s="134" t="s">
        <v>188</v>
      </c>
      <c r="CN299" s="134" t="s">
        <v>188</v>
      </c>
      <c r="CO299" s="134" t="s">
        <v>188</v>
      </c>
      <c r="CP299" s="134" t="s">
        <v>188</v>
      </c>
      <c r="CQ299" s="134" t="s">
        <v>188</v>
      </c>
      <c r="CR299" s="134" t="s">
        <v>188</v>
      </c>
      <c r="CS299" s="134" t="s">
        <v>188</v>
      </c>
      <c r="CT299" s="134" t="s">
        <v>188</v>
      </c>
      <c r="CU299" s="134" t="s">
        <v>188</v>
      </c>
      <c r="CV299" s="134" t="s">
        <v>188</v>
      </c>
      <c r="CW299" s="134" t="s">
        <v>188</v>
      </c>
      <c r="CX299" s="134" t="s">
        <v>188</v>
      </c>
      <c r="CY299" s="134" t="s">
        <v>188</v>
      </c>
      <c r="CZ299" s="134" t="s">
        <v>188</v>
      </c>
      <c r="DA299" s="134" t="s">
        <v>188</v>
      </c>
      <c r="DB299" s="134" t="s">
        <v>188</v>
      </c>
      <c r="DC299" s="134" t="s">
        <v>188</v>
      </c>
      <c r="DD299" s="134" t="s">
        <v>188</v>
      </c>
      <c r="DE299" s="134" t="s">
        <v>188</v>
      </c>
      <c r="DF299" s="134" t="s">
        <v>188</v>
      </c>
      <c r="DG299" s="134" t="s">
        <v>188</v>
      </c>
    </row>
    <row r="300" spans="1:112" hidden="1" x14ac:dyDescent="0.25">
      <c r="A300" s="196"/>
      <c r="B300" s="39"/>
      <c r="C300" s="39"/>
      <c r="D300" s="39"/>
      <c r="E300" s="39"/>
      <c r="F300" s="49"/>
      <c r="G300" s="286"/>
      <c r="H300" s="247"/>
      <c r="I300" s="248"/>
      <c r="J300" s="52"/>
      <c r="K300" s="52"/>
      <c r="L300" s="52"/>
      <c r="M300" s="52"/>
      <c r="N300" s="52"/>
      <c r="O300" s="52"/>
      <c r="P300" s="52"/>
      <c r="Q300" s="52"/>
      <c r="R300" s="52"/>
      <c r="S300" s="52"/>
      <c r="T300" s="52"/>
      <c r="U300" s="260"/>
      <c r="V300" s="247"/>
      <c r="W300" s="277"/>
      <c r="X300" s="52"/>
      <c r="Y300" s="52"/>
      <c r="Z300" s="52"/>
      <c r="AA300" s="52"/>
      <c r="AB300" s="52"/>
      <c r="AC300" s="52"/>
      <c r="AD300" s="52"/>
      <c r="AE300" s="52"/>
      <c r="AF300" s="52"/>
      <c r="AG300" s="52"/>
      <c r="AH300" s="52"/>
      <c r="AI300" s="260"/>
      <c r="AJ300" s="247"/>
      <c r="AK300" s="248"/>
      <c r="AL300" s="52"/>
      <c r="AM300" s="52"/>
      <c r="AN300" s="52"/>
      <c r="AO300" s="52"/>
      <c r="AP300" s="52"/>
      <c r="AQ300" s="52"/>
      <c r="AR300" s="52"/>
      <c r="AS300" s="52"/>
      <c r="AT300" s="52"/>
      <c r="AU300" s="52"/>
      <c r="AV300" s="52"/>
      <c r="AW300" s="260"/>
      <c r="AX300" s="247"/>
      <c r="AY300" s="248"/>
      <c r="AZ300" s="52"/>
      <c r="BA300" s="52"/>
      <c r="BB300" s="52"/>
      <c r="BC300" s="52"/>
      <c r="BD300" s="52"/>
      <c r="BE300" s="52"/>
      <c r="BF300" s="52"/>
      <c r="BG300" s="52"/>
      <c r="BH300" s="52"/>
      <c r="BI300" s="52"/>
      <c r="BJ300" s="52"/>
      <c r="BK300" s="260"/>
      <c r="BL300" s="247"/>
      <c r="BM300" s="248"/>
      <c r="BN300" s="52"/>
      <c r="BO300" s="52"/>
      <c r="BP300" s="52"/>
      <c r="BQ300" s="52"/>
      <c r="BR300" s="52"/>
      <c r="BS300" s="52"/>
      <c r="BT300" s="52"/>
      <c r="BU300" s="52"/>
      <c r="BV300" s="52"/>
      <c r="BW300" s="52"/>
      <c r="BX300" s="52"/>
      <c r="BY300" s="149"/>
      <c r="BZ300" s="12"/>
      <c r="CA300" s="163"/>
      <c r="CB300" s="163"/>
      <c r="CC300" s="156"/>
      <c r="CD300" s="101"/>
      <c r="CE300" s="101"/>
      <c r="CF300" s="101"/>
      <c r="CG300" s="101"/>
      <c r="CH300" s="101"/>
      <c r="CI300" s="101"/>
      <c r="CJ300" s="101"/>
      <c r="CK300" s="101"/>
      <c r="CL300" s="101"/>
      <c r="CM300" s="101"/>
      <c r="CN300" s="101"/>
      <c r="CO300" s="101"/>
      <c r="CP300" s="101"/>
      <c r="CQ300" s="101"/>
      <c r="CR300" s="101"/>
      <c r="CS300" s="101"/>
      <c r="CT300" s="101"/>
      <c r="CU300" s="101"/>
      <c r="CV300" s="101"/>
      <c r="CW300" s="101"/>
      <c r="CX300" s="101"/>
      <c r="CY300" s="101"/>
      <c r="CZ300" s="101"/>
      <c r="DA300" s="101"/>
      <c r="DB300" s="101"/>
      <c r="DC300" s="101"/>
      <c r="DD300" s="101"/>
      <c r="DE300" s="101"/>
      <c r="DF300" s="101"/>
      <c r="DG300" s="101"/>
    </row>
    <row r="301" spans="1:112" hidden="1" x14ac:dyDescent="0.25">
      <c r="A301" s="196"/>
      <c r="B301" s="39"/>
      <c r="C301" s="39"/>
      <c r="D301" s="39"/>
      <c r="E301" s="39"/>
      <c r="F301" s="49"/>
      <c r="G301" s="287" t="s">
        <v>75</v>
      </c>
      <c r="H301" s="288"/>
      <c r="I301" s="202">
        <f>Participants!D5</f>
        <v>0</v>
      </c>
      <c r="J301" s="203"/>
      <c r="K301" s="203"/>
      <c r="L301" s="203"/>
      <c r="M301" s="203"/>
      <c r="N301" s="203"/>
      <c r="O301" s="203"/>
      <c r="P301" s="203"/>
      <c r="Q301" s="203"/>
      <c r="R301" s="203"/>
      <c r="S301" s="203"/>
      <c r="T301" s="203"/>
      <c r="U301" s="287" t="s">
        <v>75</v>
      </c>
      <c r="V301" s="288"/>
      <c r="W301" s="202">
        <f>Participants!D6</f>
        <v>0</v>
      </c>
      <c r="X301" s="203"/>
      <c r="Y301" s="203"/>
      <c r="Z301" s="203"/>
      <c r="AA301" s="203"/>
      <c r="AB301" s="203"/>
      <c r="AC301" s="203"/>
      <c r="AD301" s="203"/>
      <c r="AE301" s="203"/>
      <c r="AF301" s="203"/>
      <c r="AG301" s="203"/>
      <c r="AH301" s="203"/>
      <c r="AI301" s="287" t="s">
        <v>75</v>
      </c>
      <c r="AJ301" s="288"/>
      <c r="AK301" s="202">
        <f>Participants!D7</f>
        <v>0</v>
      </c>
      <c r="AL301" s="203"/>
      <c r="AM301" s="203"/>
      <c r="AN301" s="203"/>
      <c r="AO301" s="203"/>
      <c r="AP301" s="203"/>
      <c r="AQ301" s="203"/>
      <c r="AR301" s="203"/>
      <c r="AS301" s="203"/>
      <c r="AT301" s="203"/>
      <c r="AU301" s="203"/>
      <c r="AV301" s="203"/>
      <c r="AW301" s="287" t="s">
        <v>75</v>
      </c>
      <c r="AX301" s="288"/>
      <c r="AY301" s="202">
        <f>Participants!D8</f>
        <v>0</v>
      </c>
      <c r="AZ301" s="203"/>
      <c r="BA301" s="203"/>
      <c r="BB301" s="203"/>
      <c r="BC301" s="203"/>
      <c r="BD301" s="203"/>
      <c r="BE301" s="203"/>
      <c r="BF301" s="203"/>
      <c r="BG301" s="203"/>
      <c r="BH301" s="203"/>
      <c r="BI301" s="203"/>
      <c r="BJ301" s="203"/>
      <c r="BK301" s="287" t="s">
        <v>75</v>
      </c>
      <c r="BL301" s="288"/>
      <c r="BM301" s="202">
        <f>Participants!D9</f>
        <v>0</v>
      </c>
      <c r="BN301" s="203"/>
      <c r="BO301" s="203"/>
      <c r="BP301" s="203"/>
      <c r="BQ301" s="203"/>
      <c r="BR301" s="203"/>
      <c r="BS301" s="203"/>
      <c r="BT301" s="203"/>
      <c r="BU301" s="203"/>
      <c r="BV301" s="203"/>
      <c r="BW301" s="203"/>
      <c r="BX301" s="203"/>
      <c r="BY301" s="149"/>
      <c r="BZ301" s="12"/>
      <c r="CA301" s="164"/>
      <c r="CB301" s="164"/>
      <c r="CC301" s="158"/>
      <c r="CD301" s="99"/>
      <c r="CE301" s="99"/>
      <c r="CF301" s="99"/>
      <c r="CG301" s="99"/>
      <c r="CH301" s="99"/>
      <c r="CI301" s="99"/>
      <c r="CJ301" s="99"/>
      <c r="CK301" s="99"/>
      <c r="CL301" s="99"/>
      <c r="CM301" s="99"/>
      <c r="CN301" s="99"/>
      <c r="CO301" s="99"/>
      <c r="CP301" s="99"/>
      <c r="CQ301" s="99"/>
      <c r="CR301" s="99"/>
      <c r="CS301" s="99"/>
      <c r="CT301" s="99"/>
      <c r="CU301" s="99"/>
      <c r="CV301" s="99"/>
      <c r="CW301" s="99"/>
      <c r="CX301" s="99"/>
      <c r="CY301" s="99"/>
      <c r="CZ301" s="99"/>
      <c r="DA301" s="99"/>
      <c r="DB301" s="99"/>
      <c r="DC301" s="99"/>
      <c r="DD301" s="99"/>
      <c r="DE301" s="99"/>
      <c r="DF301" s="99"/>
      <c r="DG301" s="99"/>
    </row>
    <row r="302" spans="1:112" hidden="1" x14ac:dyDescent="0.25">
      <c r="A302" s="196"/>
      <c r="B302" s="39"/>
      <c r="C302" s="39"/>
      <c r="D302" s="39"/>
      <c r="E302" s="39"/>
      <c r="F302" s="49"/>
      <c r="G302" s="204"/>
      <c r="H302" s="205"/>
      <c r="I302" s="202"/>
      <c r="J302" s="203"/>
      <c r="K302" s="203"/>
      <c r="L302" s="203"/>
      <c r="M302" s="203"/>
      <c r="N302" s="203"/>
      <c r="O302" s="203"/>
      <c r="P302" s="203"/>
      <c r="Q302" s="203"/>
      <c r="R302" s="203"/>
      <c r="S302" s="203"/>
      <c r="T302" s="203"/>
      <c r="U302" s="204"/>
      <c r="V302" s="205"/>
      <c r="W302" s="202"/>
      <c r="X302" s="203"/>
      <c r="Y302" s="203"/>
      <c r="Z302" s="203"/>
      <c r="AA302" s="203"/>
      <c r="AB302" s="203"/>
      <c r="AC302" s="203"/>
      <c r="AD302" s="203"/>
      <c r="AE302" s="203"/>
      <c r="AF302" s="203"/>
      <c r="AG302" s="203"/>
      <c r="AH302" s="203"/>
      <c r="AI302" s="204"/>
      <c r="AJ302" s="205"/>
      <c r="AK302" s="202"/>
      <c r="AL302" s="203"/>
      <c r="AM302" s="203"/>
      <c r="AN302" s="203"/>
      <c r="AO302" s="203"/>
      <c r="AP302" s="203"/>
      <c r="AQ302" s="203"/>
      <c r="AR302" s="203"/>
      <c r="AS302" s="203"/>
      <c r="AT302" s="203"/>
      <c r="AU302" s="203"/>
      <c r="AV302" s="203"/>
      <c r="AW302" s="204"/>
      <c r="AX302" s="205"/>
      <c r="AY302" s="202"/>
      <c r="AZ302" s="203"/>
      <c r="BA302" s="203"/>
      <c r="BB302" s="203"/>
      <c r="BC302" s="203"/>
      <c r="BD302" s="203"/>
      <c r="BE302" s="203"/>
      <c r="BF302" s="203"/>
      <c r="BG302" s="203"/>
      <c r="BH302" s="203"/>
      <c r="BI302" s="203"/>
      <c r="BJ302" s="203"/>
      <c r="BK302" s="204"/>
      <c r="BL302" s="205"/>
      <c r="BM302" s="202"/>
      <c r="BN302" s="203"/>
      <c r="BO302" s="203"/>
      <c r="BP302" s="203"/>
      <c r="BQ302" s="203"/>
      <c r="BR302" s="203"/>
      <c r="BS302" s="203"/>
      <c r="BT302" s="203"/>
      <c r="BU302" s="203"/>
      <c r="BV302" s="203"/>
      <c r="BW302" s="203"/>
      <c r="BX302" s="203"/>
      <c r="BY302" s="149"/>
      <c r="BZ302" s="84"/>
      <c r="CA302" s="164"/>
      <c r="CB302" s="164"/>
      <c r="CC302" s="158"/>
      <c r="CD302" s="99"/>
      <c r="CE302" s="99"/>
      <c r="CF302" s="99"/>
      <c r="CG302" s="99"/>
      <c r="CH302" s="99"/>
      <c r="CI302" s="99"/>
      <c r="CJ302" s="99"/>
      <c r="CK302" s="99"/>
      <c r="CL302" s="99"/>
      <c r="CM302" s="99"/>
      <c r="CN302" s="99"/>
      <c r="CO302" s="99"/>
      <c r="CP302" s="99"/>
      <c r="CQ302" s="99"/>
      <c r="CR302" s="99"/>
      <c r="CS302" s="99"/>
      <c r="CT302" s="99"/>
      <c r="CU302" s="99"/>
      <c r="CV302" s="99"/>
      <c r="CW302" s="99"/>
      <c r="CX302" s="99"/>
      <c r="CY302" s="99"/>
      <c r="CZ302" s="99"/>
      <c r="DA302" s="99"/>
      <c r="DB302" s="99"/>
      <c r="DC302" s="99"/>
      <c r="DD302" s="99"/>
      <c r="DE302" s="99"/>
      <c r="DF302" s="99"/>
      <c r="DG302" s="99"/>
    </row>
    <row r="303" spans="1:112" hidden="1" x14ac:dyDescent="0.25">
      <c r="A303" s="257" t="s">
        <v>73</v>
      </c>
      <c r="B303" s="247"/>
      <c r="C303" s="247"/>
      <c r="D303" s="87"/>
      <c r="E303" s="87"/>
      <c r="F303" s="194"/>
      <c r="G303" s="253">
        <f>Participants!$D$11*I301</f>
        <v>0</v>
      </c>
      <c r="H303" s="254"/>
      <c r="I303" s="255"/>
      <c r="J303" s="86">
        <v>0</v>
      </c>
      <c r="K303" s="86">
        <v>0</v>
      </c>
      <c r="L303" s="86">
        <v>0</v>
      </c>
      <c r="M303" s="86">
        <v>0</v>
      </c>
      <c r="N303" s="86">
        <v>0</v>
      </c>
      <c r="O303" s="86">
        <v>0</v>
      </c>
      <c r="P303" s="86">
        <v>0</v>
      </c>
      <c r="Q303" s="86">
        <v>0</v>
      </c>
      <c r="R303" s="86">
        <v>0</v>
      </c>
      <c r="S303" s="86">
        <v>0</v>
      </c>
      <c r="T303" s="86">
        <v>0</v>
      </c>
      <c r="U303" s="253">
        <f>Participants!$D$11*W301</f>
        <v>0</v>
      </c>
      <c r="V303" s="254"/>
      <c r="W303" s="255"/>
      <c r="X303" s="86">
        <v>0</v>
      </c>
      <c r="Y303" s="86">
        <v>0</v>
      </c>
      <c r="Z303" s="86">
        <v>0</v>
      </c>
      <c r="AA303" s="86">
        <v>0</v>
      </c>
      <c r="AB303" s="86">
        <v>0</v>
      </c>
      <c r="AC303" s="86">
        <v>0</v>
      </c>
      <c r="AD303" s="86">
        <v>0</v>
      </c>
      <c r="AE303" s="86">
        <v>0</v>
      </c>
      <c r="AF303" s="86">
        <v>0</v>
      </c>
      <c r="AG303" s="86">
        <v>0</v>
      </c>
      <c r="AH303" s="86">
        <v>0</v>
      </c>
      <c r="AI303" s="253">
        <f>Participants!$D$11*AK301</f>
        <v>0</v>
      </c>
      <c r="AJ303" s="254"/>
      <c r="AK303" s="255"/>
      <c r="AL303" s="86">
        <v>0</v>
      </c>
      <c r="AM303" s="86">
        <v>0</v>
      </c>
      <c r="AN303" s="86">
        <v>0</v>
      </c>
      <c r="AO303" s="86">
        <v>0</v>
      </c>
      <c r="AP303" s="86">
        <v>0</v>
      </c>
      <c r="AQ303" s="86">
        <v>0</v>
      </c>
      <c r="AR303" s="86">
        <v>0</v>
      </c>
      <c r="AS303" s="86">
        <v>0</v>
      </c>
      <c r="AT303" s="86">
        <v>0</v>
      </c>
      <c r="AU303" s="86">
        <v>0</v>
      </c>
      <c r="AV303" s="86">
        <v>0</v>
      </c>
      <c r="AW303" s="253">
        <f>Participants!$D$11*AY301</f>
        <v>0</v>
      </c>
      <c r="AX303" s="254"/>
      <c r="AY303" s="255"/>
      <c r="AZ303" s="86">
        <v>0</v>
      </c>
      <c r="BA303" s="86">
        <v>0</v>
      </c>
      <c r="BB303" s="86">
        <v>0</v>
      </c>
      <c r="BC303" s="86">
        <v>0</v>
      </c>
      <c r="BD303" s="86">
        <v>0</v>
      </c>
      <c r="BE303" s="86">
        <v>0</v>
      </c>
      <c r="BF303" s="86">
        <v>0</v>
      </c>
      <c r="BG303" s="86">
        <v>0</v>
      </c>
      <c r="BH303" s="86">
        <v>0</v>
      </c>
      <c r="BI303" s="86">
        <v>0</v>
      </c>
      <c r="BJ303" s="86">
        <v>0</v>
      </c>
      <c r="BK303" s="253">
        <f>Participants!$D$11*BM301</f>
        <v>0</v>
      </c>
      <c r="BL303" s="254"/>
      <c r="BM303" s="255"/>
      <c r="BN303" s="86">
        <v>0</v>
      </c>
      <c r="BO303" s="86">
        <v>0</v>
      </c>
      <c r="BP303" s="86">
        <v>0</v>
      </c>
      <c r="BQ303" s="86">
        <v>0</v>
      </c>
      <c r="BR303" s="86">
        <v>0</v>
      </c>
      <c r="BS303" s="86">
        <v>0</v>
      </c>
      <c r="BT303" s="86">
        <v>0</v>
      </c>
      <c r="BU303" s="86">
        <v>0</v>
      </c>
      <c r="BV303" s="86">
        <v>0</v>
      </c>
      <c r="BW303" s="86">
        <v>0</v>
      </c>
      <c r="BX303" s="86">
        <v>0</v>
      </c>
      <c r="BY303" s="99">
        <f>SUM(G303,U303,AI303,AW303,BK303)</f>
        <v>0</v>
      </c>
      <c r="BZ303" s="12"/>
      <c r="CA303" s="140">
        <f>SUM(J303,X303,AL303,AZ303,BN303)</f>
        <v>0</v>
      </c>
      <c r="CB303" s="140">
        <f>SUM(K303:T303,Y303:AH303,AM303:AV303,BA303:BJ303,BO303:BX303)</f>
        <v>0</v>
      </c>
      <c r="CC303" s="157"/>
      <c r="CD303" s="99">
        <f>BY303-SUM(CE303:DG303)</f>
        <v>0</v>
      </c>
      <c r="CE303" s="99">
        <v>0</v>
      </c>
      <c r="CF303" s="99">
        <v>0</v>
      </c>
      <c r="CG303" s="99">
        <v>0</v>
      </c>
      <c r="CH303" s="99">
        <v>0</v>
      </c>
      <c r="CI303" s="99">
        <v>0</v>
      </c>
      <c r="CJ303" s="99">
        <v>0</v>
      </c>
      <c r="CK303" s="99">
        <v>0</v>
      </c>
      <c r="CL303" s="99">
        <v>0</v>
      </c>
      <c r="CM303" s="99">
        <v>0</v>
      </c>
      <c r="CN303" s="99">
        <v>0</v>
      </c>
      <c r="CO303" s="99">
        <v>0</v>
      </c>
      <c r="CP303" s="99">
        <v>0</v>
      </c>
      <c r="CQ303" s="99">
        <v>0</v>
      </c>
      <c r="CR303" s="99">
        <v>0</v>
      </c>
      <c r="CS303" s="99">
        <v>0</v>
      </c>
      <c r="CT303" s="99">
        <v>0</v>
      </c>
      <c r="CU303" s="99">
        <v>0</v>
      </c>
      <c r="CV303" s="99">
        <v>0</v>
      </c>
      <c r="CW303" s="99">
        <v>0</v>
      </c>
      <c r="CX303" s="99">
        <v>0</v>
      </c>
      <c r="CY303" s="99">
        <v>0</v>
      </c>
      <c r="CZ303" s="99">
        <v>0</v>
      </c>
      <c r="DA303" s="99">
        <v>0</v>
      </c>
      <c r="DB303" s="99">
        <v>0</v>
      </c>
      <c r="DC303" s="99">
        <v>0</v>
      </c>
      <c r="DD303" s="99">
        <v>0</v>
      </c>
      <c r="DE303" s="99">
        <v>0</v>
      </c>
      <c r="DF303" s="99">
        <v>0</v>
      </c>
      <c r="DG303" s="99">
        <v>0</v>
      </c>
    </row>
    <row r="304" spans="1:112" hidden="1" x14ac:dyDescent="0.25">
      <c r="A304" s="257" t="s">
        <v>40</v>
      </c>
      <c r="B304" s="247"/>
      <c r="C304" s="247"/>
      <c r="D304" s="87"/>
      <c r="E304" s="87"/>
      <c r="F304" s="194"/>
      <c r="G304" s="253">
        <f>Participants!$D$12*I301</f>
        <v>0</v>
      </c>
      <c r="H304" s="254"/>
      <c r="I304" s="255"/>
      <c r="J304" s="86">
        <v>0</v>
      </c>
      <c r="K304" s="86">
        <v>0</v>
      </c>
      <c r="L304" s="86">
        <v>0</v>
      </c>
      <c r="M304" s="86">
        <v>0</v>
      </c>
      <c r="N304" s="86">
        <v>0</v>
      </c>
      <c r="O304" s="86">
        <v>0</v>
      </c>
      <c r="P304" s="86">
        <v>0</v>
      </c>
      <c r="Q304" s="86">
        <v>0</v>
      </c>
      <c r="R304" s="86">
        <v>0</v>
      </c>
      <c r="S304" s="86">
        <v>0</v>
      </c>
      <c r="T304" s="86">
        <v>0</v>
      </c>
      <c r="U304" s="253">
        <f>Participants!$D$12*W301</f>
        <v>0</v>
      </c>
      <c r="V304" s="254"/>
      <c r="W304" s="255"/>
      <c r="X304" s="86">
        <v>0</v>
      </c>
      <c r="Y304" s="86">
        <v>0</v>
      </c>
      <c r="Z304" s="86">
        <v>0</v>
      </c>
      <c r="AA304" s="86">
        <v>0</v>
      </c>
      <c r="AB304" s="86">
        <v>0</v>
      </c>
      <c r="AC304" s="86">
        <v>0</v>
      </c>
      <c r="AD304" s="86">
        <v>0</v>
      </c>
      <c r="AE304" s="86">
        <v>0</v>
      </c>
      <c r="AF304" s="86">
        <v>0</v>
      </c>
      <c r="AG304" s="86">
        <v>0</v>
      </c>
      <c r="AH304" s="86">
        <v>0</v>
      </c>
      <c r="AI304" s="253">
        <f>Participants!$D$12*AK301</f>
        <v>0</v>
      </c>
      <c r="AJ304" s="254"/>
      <c r="AK304" s="255"/>
      <c r="AL304" s="86">
        <v>0</v>
      </c>
      <c r="AM304" s="86">
        <v>0</v>
      </c>
      <c r="AN304" s="86">
        <v>0</v>
      </c>
      <c r="AO304" s="86">
        <v>0</v>
      </c>
      <c r="AP304" s="86">
        <v>0</v>
      </c>
      <c r="AQ304" s="86">
        <v>0</v>
      </c>
      <c r="AR304" s="86">
        <v>0</v>
      </c>
      <c r="AS304" s="86">
        <v>0</v>
      </c>
      <c r="AT304" s="86">
        <v>0</v>
      </c>
      <c r="AU304" s="86">
        <v>0</v>
      </c>
      <c r="AV304" s="86">
        <v>0</v>
      </c>
      <c r="AW304" s="253">
        <f>Participants!$D$12*AY301</f>
        <v>0</v>
      </c>
      <c r="AX304" s="254"/>
      <c r="AY304" s="255"/>
      <c r="AZ304" s="86">
        <v>0</v>
      </c>
      <c r="BA304" s="86">
        <v>0</v>
      </c>
      <c r="BB304" s="86">
        <v>0</v>
      </c>
      <c r="BC304" s="86">
        <v>0</v>
      </c>
      <c r="BD304" s="86">
        <v>0</v>
      </c>
      <c r="BE304" s="86">
        <v>0</v>
      </c>
      <c r="BF304" s="86">
        <v>0</v>
      </c>
      <c r="BG304" s="86">
        <v>0</v>
      </c>
      <c r="BH304" s="86">
        <v>0</v>
      </c>
      <c r="BI304" s="86">
        <v>0</v>
      </c>
      <c r="BJ304" s="86">
        <v>0</v>
      </c>
      <c r="BK304" s="253">
        <f>Participants!$D$12*BM301</f>
        <v>0</v>
      </c>
      <c r="BL304" s="254"/>
      <c r="BM304" s="255"/>
      <c r="BN304" s="86">
        <v>0</v>
      </c>
      <c r="BO304" s="86">
        <v>0</v>
      </c>
      <c r="BP304" s="86">
        <v>0</v>
      </c>
      <c r="BQ304" s="86">
        <v>0</v>
      </c>
      <c r="BR304" s="86">
        <v>0</v>
      </c>
      <c r="BS304" s="86">
        <v>0</v>
      </c>
      <c r="BT304" s="86">
        <v>0</v>
      </c>
      <c r="BU304" s="86">
        <v>0</v>
      </c>
      <c r="BV304" s="86">
        <v>0</v>
      </c>
      <c r="BW304" s="86">
        <v>0</v>
      </c>
      <c r="BX304" s="86">
        <v>0</v>
      </c>
      <c r="BY304" s="99">
        <f t="shared" ref="BY304" si="206">SUM(G304,U304,AI304,AW304,BK304)</f>
        <v>0</v>
      </c>
      <c r="BZ304" s="12"/>
      <c r="CA304" s="140">
        <f>SUM(J304,X304,AL304,AZ304,BN304)</f>
        <v>0</v>
      </c>
      <c r="CB304" s="140">
        <f t="shared" ref="CB304:CB306" si="207">SUM(K304:T304,Y304:AH304,AM304:AV304,BA304:BJ304,BO304:BX304)</f>
        <v>0</v>
      </c>
      <c r="CC304" s="157"/>
      <c r="CD304" s="99">
        <f>BY304-SUM(CE304:DG304)</f>
        <v>0</v>
      </c>
      <c r="CE304" s="99">
        <v>0</v>
      </c>
      <c r="CF304" s="99">
        <v>0</v>
      </c>
      <c r="CG304" s="99">
        <v>0</v>
      </c>
      <c r="CH304" s="99">
        <v>0</v>
      </c>
      <c r="CI304" s="99">
        <v>0</v>
      </c>
      <c r="CJ304" s="99">
        <v>0</v>
      </c>
      <c r="CK304" s="99">
        <v>0</v>
      </c>
      <c r="CL304" s="99">
        <v>0</v>
      </c>
      <c r="CM304" s="99">
        <v>0</v>
      </c>
      <c r="CN304" s="99">
        <v>0</v>
      </c>
      <c r="CO304" s="99">
        <v>0</v>
      </c>
      <c r="CP304" s="99">
        <v>0</v>
      </c>
      <c r="CQ304" s="99">
        <v>0</v>
      </c>
      <c r="CR304" s="99">
        <v>0</v>
      </c>
      <c r="CS304" s="99">
        <v>0</v>
      </c>
      <c r="CT304" s="99">
        <v>0</v>
      </c>
      <c r="CU304" s="99">
        <v>0</v>
      </c>
      <c r="CV304" s="99">
        <v>0</v>
      </c>
      <c r="CW304" s="99">
        <v>0</v>
      </c>
      <c r="CX304" s="99">
        <v>0</v>
      </c>
      <c r="CY304" s="99">
        <v>0</v>
      </c>
      <c r="CZ304" s="99">
        <v>0</v>
      </c>
      <c r="DA304" s="99">
        <v>0</v>
      </c>
      <c r="DB304" s="99">
        <v>0</v>
      </c>
      <c r="DC304" s="99">
        <v>0</v>
      </c>
      <c r="DD304" s="99">
        <v>0</v>
      </c>
      <c r="DE304" s="99">
        <v>0</v>
      </c>
      <c r="DF304" s="99">
        <v>0</v>
      </c>
      <c r="DG304" s="99">
        <v>0</v>
      </c>
    </row>
    <row r="305" spans="1:111" hidden="1" x14ac:dyDescent="0.25">
      <c r="A305" s="257" t="s">
        <v>74</v>
      </c>
      <c r="B305" s="247"/>
      <c r="C305" s="247"/>
      <c r="D305" s="87"/>
      <c r="E305" s="87"/>
      <c r="F305" s="194"/>
      <c r="G305" s="253">
        <f>Participants!$D$13*I301</f>
        <v>0</v>
      </c>
      <c r="H305" s="254"/>
      <c r="I305" s="255"/>
      <c r="J305" s="86">
        <v>0</v>
      </c>
      <c r="K305" s="86">
        <v>0</v>
      </c>
      <c r="L305" s="86">
        <v>0</v>
      </c>
      <c r="M305" s="86">
        <v>0</v>
      </c>
      <c r="N305" s="86">
        <v>0</v>
      </c>
      <c r="O305" s="86">
        <v>0</v>
      </c>
      <c r="P305" s="86">
        <v>0</v>
      </c>
      <c r="Q305" s="86">
        <v>0</v>
      </c>
      <c r="R305" s="86">
        <v>0</v>
      </c>
      <c r="S305" s="86">
        <v>0</v>
      </c>
      <c r="T305" s="86">
        <v>0</v>
      </c>
      <c r="U305" s="253">
        <f>Participants!$D$13*W301</f>
        <v>0</v>
      </c>
      <c r="V305" s="254"/>
      <c r="W305" s="255"/>
      <c r="X305" s="86">
        <v>0</v>
      </c>
      <c r="Y305" s="86">
        <v>0</v>
      </c>
      <c r="Z305" s="86">
        <v>0</v>
      </c>
      <c r="AA305" s="86">
        <v>0</v>
      </c>
      <c r="AB305" s="86">
        <v>0</v>
      </c>
      <c r="AC305" s="86">
        <v>0</v>
      </c>
      <c r="AD305" s="86">
        <v>0</v>
      </c>
      <c r="AE305" s="86">
        <v>0</v>
      </c>
      <c r="AF305" s="86">
        <v>0</v>
      </c>
      <c r="AG305" s="86">
        <v>0</v>
      </c>
      <c r="AH305" s="86">
        <v>0</v>
      </c>
      <c r="AI305" s="253">
        <f>Participants!$D$13*AK301</f>
        <v>0</v>
      </c>
      <c r="AJ305" s="254"/>
      <c r="AK305" s="255"/>
      <c r="AL305" s="86">
        <v>0</v>
      </c>
      <c r="AM305" s="86">
        <v>0</v>
      </c>
      <c r="AN305" s="86">
        <v>0</v>
      </c>
      <c r="AO305" s="86">
        <v>0</v>
      </c>
      <c r="AP305" s="86">
        <v>0</v>
      </c>
      <c r="AQ305" s="86">
        <v>0</v>
      </c>
      <c r="AR305" s="86">
        <v>0</v>
      </c>
      <c r="AS305" s="86">
        <v>0</v>
      </c>
      <c r="AT305" s="86">
        <v>0</v>
      </c>
      <c r="AU305" s="86">
        <v>0</v>
      </c>
      <c r="AV305" s="86">
        <v>0</v>
      </c>
      <c r="AW305" s="253">
        <f>Participants!$D$13*AY301</f>
        <v>0</v>
      </c>
      <c r="AX305" s="254"/>
      <c r="AY305" s="255"/>
      <c r="AZ305" s="86">
        <v>0</v>
      </c>
      <c r="BA305" s="86">
        <v>0</v>
      </c>
      <c r="BB305" s="86">
        <v>0</v>
      </c>
      <c r="BC305" s="86">
        <v>0</v>
      </c>
      <c r="BD305" s="86">
        <v>0</v>
      </c>
      <c r="BE305" s="86">
        <v>0</v>
      </c>
      <c r="BF305" s="86">
        <v>0</v>
      </c>
      <c r="BG305" s="86">
        <v>0</v>
      </c>
      <c r="BH305" s="86">
        <v>0</v>
      </c>
      <c r="BI305" s="86">
        <v>0</v>
      </c>
      <c r="BJ305" s="86">
        <v>0</v>
      </c>
      <c r="BK305" s="253">
        <f>Participants!$D$13*BM301</f>
        <v>0</v>
      </c>
      <c r="BL305" s="254"/>
      <c r="BM305" s="255"/>
      <c r="BN305" s="86">
        <v>0</v>
      </c>
      <c r="BO305" s="86">
        <v>0</v>
      </c>
      <c r="BP305" s="86">
        <v>0</v>
      </c>
      <c r="BQ305" s="86">
        <v>0</v>
      </c>
      <c r="BR305" s="86">
        <v>0</v>
      </c>
      <c r="BS305" s="86">
        <v>0</v>
      </c>
      <c r="BT305" s="86">
        <v>0</v>
      </c>
      <c r="BU305" s="86">
        <v>0</v>
      </c>
      <c r="BV305" s="86">
        <v>0</v>
      </c>
      <c r="BW305" s="86">
        <v>0</v>
      </c>
      <c r="BX305" s="86">
        <v>0</v>
      </c>
      <c r="BY305" s="99">
        <f>SUM(G305,U305,AI305,AW305,BK305)</f>
        <v>0</v>
      </c>
      <c r="BZ305" s="12"/>
      <c r="CA305" s="140">
        <f t="shared" ref="CA305:CA306" si="208">SUM(J305,X305,AL305,AZ305,BN305)</f>
        <v>0</v>
      </c>
      <c r="CB305" s="140">
        <f t="shared" si="207"/>
        <v>0</v>
      </c>
      <c r="CC305" s="157"/>
      <c r="CD305" s="99">
        <f>BY305-SUM(CE305:DG305)</f>
        <v>0</v>
      </c>
      <c r="CE305" s="99">
        <v>0</v>
      </c>
      <c r="CF305" s="99">
        <v>0</v>
      </c>
      <c r="CG305" s="99">
        <v>0</v>
      </c>
      <c r="CH305" s="99">
        <v>0</v>
      </c>
      <c r="CI305" s="99">
        <v>0</v>
      </c>
      <c r="CJ305" s="99">
        <v>0</v>
      </c>
      <c r="CK305" s="99">
        <v>0</v>
      </c>
      <c r="CL305" s="99">
        <v>0</v>
      </c>
      <c r="CM305" s="99">
        <v>0</v>
      </c>
      <c r="CN305" s="99">
        <v>0</v>
      </c>
      <c r="CO305" s="99">
        <v>0</v>
      </c>
      <c r="CP305" s="99">
        <v>0</v>
      </c>
      <c r="CQ305" s="99">
        <v>0</v>
      </c>
      <c r="CR305" s="99">
        <v>0</v>
      </c>
      <c r="CS305" s="99">
        <v>0</v>
      </c>
      <c r="CT305" s="99">
        <v>0</v>
      </c>
      <c r="CU305" s="99">
        <v>0</v>
      </c>
      <c r="CV305" s="99">
        <v>0</v>
      </c>
      <c r="CW305" s="99">
        <v>0</v>
      </c>
      <c r="CX305" s="99">
        <v>0</v>
      </c>
      <c r="CY305" s="99">
        <v>0</v>
      </c>
      <c r="CZ305" s="99">
        <v>0</v>
      </c>
      <c r="DA305" s="99">
        <v>0</v>
      </c>
      <c r="DB305" s="99">
        <v>0</v>
      </c>
      <c r="DC305" s="99">
        <v>0</v>
      </c>
      <c r="DD305" s="99">
        <v>0</v>
      </c>
      <c r="DE305" s="99">
        <v>0</v>
      </c>
      <c r="DF305" s="99">
        <v>0</v>
      </c>
      <c r="DG305" s="99">
        <v>0</v>
      </c>
    </row>
    <row r="306" spans="1:111" hidden="1" x14ac:dyDescent="0.25">
      <c r="A306" s="257" t="s">
        <v>41</v>
      </c>
      <c r="B306" s="258"/>
      <c r="C306" s="258"/>
      <c r="D306" s="87"/>
      <c r="E306" s="87"/>
      <c r="F306" s="194"/>
      <c r="G306" s="253">
        <f>Participants!$D$14*I301</f>
        <v>0</v>
      </c>
      <c r="H306" s="254"/>
      <c r="I306" s="255"/>
      <c r="J306" s="86">
        <v>0</v>
      </c>
      <c r="K306" s="86">
        <v>0</v>
      </c>
      <c r="L306" s="86">
        <v>0</v>
      </c>
      <c r="M306" s="86">
        <v>0</v>
      </c>
      <c r="N306" s="86">
        <v>0</v>
      </c>
      <c r="O306" s="86">
        <v>0</v>
      </c>
      <c r="P306" s="86">
        <v>0</v>
      </c>
      <c r="Q306" s="86">
        <v>0</v>
      </c>
      <c r="R306" s="86">
        <v>0</v>
      </c>
      <c r="S306" s="86">
        <v>0</v>
      </c>
      <c r="T306" s="86">
        <v>0</v>
      </c>
      <c r="U306" s="253">
        <f>Participants!$D$14*W301</f>
        <v>0</v>
      </c>
      <c r="V306" s="254"/>
      <c r="W306" s="255"/>
      <c r="X306" s="86">
        <v>0</v>
      </c>
      <c r="Y306" s="86">
        <v>0</v>
      </c>
      <c r="Z306" s="86">
        <v>0</v>
      </c>
      <c r="AA306" s="86">
        <v>0</v>
      </c>
      <c r="AB306" s="86">
        <v>0</v>
      </c>
      <c r="AC306" s="86">
        <v>0</v>
      </c>
      <c r="AD306" s="86">
        <v>0</v>
      </c>
      <c r="AE306" s="86">
        <v>0</v>
      </c>
      <c r="AF306" s="86">
        <v>0</v>
      </c>
      <c r="AG306" s="86">
        <v>0</v>
      </c>
      <c r="AH306" s="86">
        <v>0</v>
      </c>
      <c r="AI306" s="253">
        <f>Participants!$D$14*AK301</f>
        <v>0</v>
      </c>
      <c r="AJ306" s="254"/>
      <c r="AK306" s="255"/>
      <c r="AL306" s="86">
        <v>0</v>
      </c>
      <c r="AM306" s="86">
        <v>0</v>
      </c>
      <c r="AN306" s="86">
        <v>0</v>
      </c>
      <c r="AO306" s="86">
        <v>0</v>
      </c>
      <c r="AP306" s="86">
        <v>0</v>
      </c>
      <c r="AQ306" s="86">
        <v>0</v>
      </c>
      <c r="AR306" s="86">
        <v>0</v>
      </c>
      <c r="AS306" s="86">
        <v>0</v>
      </c>
      <c r="AT306" s="86">
        <v>0</v>
      </c>
      <c r="AU306" s="86">
        <v>0</v>
      </c>
      <c r="AV306" s="86">
        <v>0</v>
      </c>
      <c r="AW306" s="253">
        <f>Participants!$D$14*AY301</f>
        <v>0</v>
      </c>
      <c r="AX306" s="254"/>
      <c r="AY306" s="255"/>
      <c r="AZ306" s="86">
        <v>0</v>
      </c>
      <c r="BA306" s="86">
        <v>0</v>
      </c>
      <c r="BB306" s="86">
        <v>0</v>
      </c>
      <c r="BC306" s="86">
        <v>0</v>
      </c>
      <c r="BD306" s="86">
        <v>0</v>
      </c>
      <c r="BE306" s="86">
        <v>0</v>
      </c>
      <c r="BF306" s="86">
        <v>0</v>
      </c>
      <c r="BG306" s="86">
        <v>0</v>
      </c>
      <c r="BH306" s="86">
        <v>0</v>
      </c>
      <c r="BI306" s="86">
        <v>0</v>
      </c>
      <c r="BJ306" s="86">
        <v>0</v>
      </c>
      <c r="BK306" s="253">
        <f>Participants!$D$14*BM301</f>
        <v>0</v>
      </c>
      <c r="BL306" s="254"/>
      <c r="BM306" s="255"/>
      <c r="BN306" s="86">
        <v>0</v>
      </c>
      <c r="BO306" s="86">
        <v>0</v>
      </c>
      <c r="BP306" s="86">
        <v>0</v>
      </c>
      <c r="BQ306" s="86">
        <v>0</v>
      </c>
      <c r="BR306" s="86">
        <v>0</v>
      </c>
      <c r="BS306" s="86">
        <v>0</v>
      </c>
      <c r="BT306" s="86">
        <v>0</v>
      </c>
      <c r="BU306" s="86">
        <v>0</v>
      </c>
      <c r="BV306" s="86">
        <v>0</v>
      </c>
      <c r="BW306" s="86">
        <v>0</v>
      </c>
      <c r="BX306" s="86">
        <v>0</v>
      </c>
      <c r="BY306" s="99">
        <f>SUM(G306,U306,AI306,AW306,BK306)</f>
        <v>0</v>
      </c>
      <c r="BZ306" s="12"/>
      <c r="CA306" s="140">
        <f t="shared" si="208"/>
        <v>0</v>
      </c>
      <c r="CB306" s="140">
        <f t="shared" si="207"/>
        <v>0</v>
      </c>
      <c r="CC306" s="157"/>
      <c r="CD306" s="99">
        <f>BY306-SUM(CE306:DG306)</f>
        <v>0</v>
      </c>
      <c r="CE306" s="99">
        <v>0</v>
      </c>
      <c r="CF306" s="99">
        <v>0</v>
      </c>
      <c r="CG306" s="99">
        <v>0</v>
      </c>
      <c r="CH306" s="99">
        <v>0</v>
      </c>
      <c r="CI306" s="99">
        <v>0</v>
      </c>
      <c r="CJ306" s="99">
        <v>0</v>
      </c>
      <c r="CK306" s="99">
        <v>0</v>
      </c>
      <c r="CL306" s="99">
        <v>0</v>
      </c>
      <c r="CM306" s="99">
        <v>0</v>
      </c>
      <c r="CN306" s="99">
        <v>0</v>
      </c>
      <c r="CO306" s="99">
        <v>0</v>
      </c>
      <c r="CP306" s="99">
        <v>0</v>
      </c>
      <c r="CQ306" s="99">
        <v>0</v>
      </c>
      <c r="CR306" s="99">
        <v>0</v>
      </c>
      <c r="CS306" s="99">
        <v>0</v>
      </c>
      <c r="CT306" s="99">
        <v>0</v>
      </c>
      <c r="CU306" s="99">
        <v>0</v>
      </c>
      <c r="CV306" s="99">
        <v>0</v>
      </c>
      <c r="CW306" s="99">
        <v>0</v>
      </c>
      <c r="CX306" s="99">
        <v>0</v>
      </c>
      <c r="CY306" s="99">
        <v>0</v>
      </c>
      <c r="CZ306" s="99">
        <v>0</v>
      </c>
      <c r="DA306" s="99">
        <v>0</v>
      </c>
      <c r="DB306" s="99">
        <v>0</v>
      </c>
      <c r="DC306" s="99">
        <v>0</v>
      </c>
      <c r="DD306" s="99">
        <v>0</v>
      </c>
      <c r="DE306" s="99">
        <v>0</v>
      </c>
      <c r="DF306" s="99">
        <v>0</v>
      </c>
      <c r="DG306" s="99">
        <v>0</v>
      </c>
    </row>
    <row r="307" spans="1:111" hidden="1" x14ac:dyDescent="0.25">
      <c r="A307" s="107"/>
      <c r="B307" s="87"/>
      <c r="C307" s="87"/>
      <c r="D307" s="87"/>
      <c r="E307" s="87"/>
      <c r="F307" s="194"/>
      <c r="G307" s="270"/>
      <c r="H307" s="247"/>
      <c r="I307" s="248"/>
      <c r="J307" s="52"/>
      <c r="K307" s="52"/>
      <c r="L307" s="52"/>
      <c r="M307" s="52"/>
      <c r="N307" s="52"/>
      <c r="O307" s="52"/>
      <c r="P307" s="52"/>
      <c r="Q307" s="52"/>
      <c r="R307" s="52"/>
      <c r="S307" s="52"/>
      <c r="T307" s="52"/>
      <c r="U307" s="246"/>
      <c r="V307" s="247"/>
      <c r="W307" s="277"/>
      <c r="X307" s="52"/>
      <c r="Y307" s="52"/>
      <c r="Z307" s="52"/>
      <c r="AA307" s="52"/>
      <c r="AB307" s="52"/>
      <c r="AC307" s="52"/>
      <c r="AD307" s="52"/>
      <c r="AE307" s="52"/>
      <c r="AF307" s="52"/>
      <c r="AG307" s="52"/>
      <c r="AH307" s="52"/>
      <c r="AI307" s="246"/>
      <c r="AJ307" s="247"/>
      <c r="AK307" s="248"/>
      <c r="AL307" s="52"/>
      <c r="AM307" s="52"/>
      <c r="AN307" s="52"/>
      <c r="AO307" s="52"/>
      <c r="AP307" s="52"/>
      <c r="AQ307" s="52"/>
      <c r="AR307" s="52"/>
      <c r="AS307" s="52"/>
      <c r="AT307" s="52"/>
      <c r="AU307" s="52"/>
      <c r="AV307" s="52"/>
      <c r="AW307" s="246"/>
      <c r="AX307" s="247"/>
      <c r="AY307" s="248"/>
      <c r="AZ307" s="52"/>
      <c r="BA307" s="52"/>
      <c r="BB307" s="52"/>
      <c r="BC307" s="52"/>
      <c r="BD307" s="52"/>
      <c r="BE307" s="52"/>
      <c r="BF307" s="52"/>
      <c r="BG307" s="52"/>
      <c r="BH307" s="52"/>
      <c r="BI307" s="52"/>
      <c r="BJ307" s="52"/>
      <c r="BK307" s="246"/>
      <c r="BL307" s="247"/>
      <c r="BM307" s="248"/>
      <c r="BN307" s="52"/>
      <c r="BO307" s="52"/>
      <c r="BP307" s="52"/>
      <c r="BQ307" s="52"/>
      <c r="BR307" s="52"/>
      <c r="BS307" s="52"/>
      <c r="BT307" s="52"/>
      <c r="BU307" s="52"/>
      <c r="BV307" s="52"/>
      <c r="BW307" s="52"/>
      <c r="BX307" s="52"/>
      <c r="BY307" s="101"/>
      <c r="BZ307" s="12"/>
      <c r="CA307" s="163"/>
      <c r="CB307" s="163"/>
      <c r="CC307" s="156"/>
      <c r="CD307" s="99"/>
      <c r="CE307" s="99"/>
      <c r="CF307" s="99"/>
      <c r="CG307" s="99"/>
      <c r="CH307" s="99"/>
      <c r="CI307" s="99"/>
      <c r="CJ307" s="99"/>
      <c r="CK307" s="99"/>
      <c r="CL307" s="99"/>
      <c r="CM307" s="99"/>
      <c r="CN307" s="99"/>
      <c r="CO307" s="99"/>
      <c r="CP307" s="99"/>
      <c r="CQ307" s="99"/>
      <c r="CR307" s="99"/>
      <c r="CS307" s="99"/>
      <c r="CT307" s="99"/>
      <c r="CU307" s="99"/>
      <c r="CV307" s="99"/>
      <c r="CW307" s="99"/>
      <c r="CX307" s="99"/>
      <c r="CY307" s="99"/>
      <c r="CZ307" s="99"/>
      <c r="DA307" s="99"/>
      <c r="DB307" s="99"/>
      <c r="DC307" s="99"/>
      <c r="DD307" s="99"/>
      <c r="DE307" s="99"/>
      <c r="DF307" s="99"/>
      <c r="DG307" s="99"/>
    </row>
    <row r="308" spans="1:111" s="169" customFormat="1" ht="15.75" hidden="1" thickBot="1" x14ac:dyDescent="0.3">
      <c r="A308" s="206" t="s">
        <v>44</v>
      </c>
      <c r="B308" s="207"/>
      <c r="C308" s="207"/>
      <c r="D308" s="207"/>
      <c r="E308" s="207"/>
      <c r="F308" s="208"/>
      <c r="G308" s="265">
        <f>SUM(G303:I306)</f>
        <v>0</v>
      </c>
      <c r="H308" s="304"/>
      <c r="I308" s="305"/>
      <c r="J308" s="195">
        <f>SUM(J303:J306)</f>
        <v>0</v>
      </c>
      <c r="K308" s="195">
        <f t="shared" ref="K308:T308" si="209">SUM(K303:K306)</f>
        <v>0</v>
      </c>
      <c r="L308" s="195">
        <f t="shared" si="209"/>
        <v>0</v>
      </c>
      <c r="M308" s="195">
        <f t="shared" si="209"/>
        <v>0</v>
      </c>
      <c r="N308" s="195">
        <f t="shared" si="209"/>
        <v>0</v>
      </c>
      <c r="O308" s="195">
        <f t="shared" si="209"/>
        <v>0</v>
      </c>
      <c r="P308" s="195">
        <f t="shared" si="209"/>
        <v>0</v>
      </c>
      <c r="Q308" s="195">
        <f t="shared" si="209"/>
        <v>0</v>
      </c>
      <c r="R308" s="195">
        <f t="shared" si="209"/>
        <v>0</v>
      </c>
      <c r="S308" s="195">
        <f t="shared" si="209"/>
        <v>0</v>
      </c>
      <c r="T308" s="195">
        <f t="shared" si="209"/>
        <v>0</v>
      </c>
      <c r="U308" s="265">
        <f>SUM(U303:W306)</f>
        <v>0</v>
      </c>
      <c r="V308" s="275"/>
      <c r="W308" s="276"/>
      <c r="X308" s="195">
        <f>SUM(X303:X306)</f>
        <v>0</v>
      </c>
      <c r="Y308" s="195">
        <f t="shared" ref="Y308:AH308" si="210">SUM(Y303:Y306)</f>
        <v>0</v>
      </c>
      <c r="Z308" s="195">
        <f t="shared" si="210"/>
        <v>0</v>
      </c>
      <c r="AA308" s="195">
        <f t="shared" si="210"/>
        <v>0</v>
      </c>
      <c r="AB308" s="195">
        <f t="shared" si="210"/>
        <v>0</v>
      </c>
      <c r="AC308" s="195">
        <f t="shared" si="210"/>
        <v>0</v>
      </c>
      <c r="AD308" s="195">
        <f t="shared" si="210"/>
        <v>0</v>
      </c>
      <c r="AE308" s="195">
        <f t="shared" si="210"/>
        <v>0</v>
      </c>
      <c r="AF308" s="195">
        <f t="shared" si="210"/>
        <v>0</v>
      </c>
      <c r="AG308" s="195">
        <f t="shared" si="210"/>
        <v>0</v>
      </c>
      <c r="AH308" s="195">
        <f t="shared" si="210"/>
        <v>0</v>
      </c>
      <c r="AI308" s="265">
        <f>SUM(AI303:AK306)</f>
        <v>0</v>
      </c>
      <c r="AJ308" s="275"/>
      <c r="AK308" s="276"/>
      <c r="AL308" s="195">
        <f>SUM(AL303:AL306)</f>
        <v>0</v>
      </c>
      <c r="AM308" s="195">
        <f t="shared" ref="AM308:AV308" si="211">SUM(AM303:AM306)</f>
        <v>0</v>
      </c>
      <c r="AN308" s="195">
        <f t="shared" si="211"/>
        <v>0</v>
      </c>
      <c r="AO308" s="195">
        <f t="shared" si="211"/>
        <v>0</v>
      </c>
      <c r="AP308" s="195">
        <f t="shared" si="211"/>
        <v>0</v>
      </c>
      <c r="AQ308" s="195">
        <f t="shared" si="211"/>
        <v>0</v>
      </c>
      <c r="AR308" s="195">
        <f t="shared" si="211"/>
        <v>0</v>
      </c>
      <c r="AS308" s="195">
        <f t="shared" si="211"/>
        <v>0</v>
      </c>
      <c r="AT308" s="195">
        <f t="shared" si="211"/>
        <v>0</v>
      </c>
      <c r="AU308" s="195">
        <f t="shared" si="211"/>
        <v>0</v>
      </c>
      <c r="AV308" s="195">
        <f t="shared" si="211"/>
        <v>0</v>
      </c>
      <c r="AW308" s="265">
        <f>SUM(AW303:AY306)</f>
        <v>0</v>
      </c>
      <c r="AX308" s="275"/>
      <c r="AY308" s="276"/>
      <c r="AZ308" s="195">
        <f>SUM(AZ303:AZ306)</f>
        <v>0</v>
      </c>
      <c r="BA308" s="195">
        <f t="shared" ref="BA308:BJ308" si="212">SUM(BA303:BA306)</f>
        <v>0</v>
      </c>
      <c r="BB308" s="195">
        <f t="shared" si="212"/>
        <v>0</v>
      </c>
      <c r="BC308" s="195">
        <f t="shared" si="212"/>
        <v>0</v>
      </c>
      <c r="BD308" s="195">
        <f t="shared" si="212"/>
        <v>0</v>
      </c>
      <c r="BE308" s="195">
        <f t="shared" si="212"/>
        <v>0</v>
      </c>
      <c r="BF308" s="195">
        <f t="shared" si="212"/>
        <v>0</v>
      </c>
      <c r="BG308" s="195">
        <f t="shared" si="212"/>
        <v>0</v>
      </c>
      <c r="BH308" s="195">
        <f t="shared" si="212"/>
        <v>0</v>
      </c>
      <c r="BI308" s="195">
        <f t="shared" si="212"/>
        <v>0</v>
      </c>
      <c r="BJ308" s="195">
        <f t="shared" si="212"/>
        <v>0</v>
      </c>
      <c r="BK308" s="265">
        <f>SUM(BK303:BM306)</f>
        <v>0</v>
      </c>
      <c r="BL308" s="275"/>
      <c r="BM308" s="276"/>
      <c r="BN308" s="195">
        <f>SUM(BN303:BN306)</f>
        <v>0</v>
      </c>
      <c r="BO308" s="195">
        <f t="shared" ref="BO308:BX308" si="213">SUM(BO303:BO306)</f>
        <v>0</v>
      </c>
      <c r="BP308" s="195">
        <f t="shared" si="213"/>
        <v>0</v>
      </c>
      <c r="BQ308" s="195">
        <f t="shared" si="213"/>
        <v>0</v>
      </c>
      <c r="BR308" s="195">
        <f t="shared" si="213"/>
        <v>0</v>
      </c>
      <c r="BS308" s="195">
        <f t="shared" si="213"/>
        <v>0</v>
      </c>
      <c r="BT308" s="195">
        <f t="shared" si="213"/>
        <v>0</v>
      </c>
      <c r="BU308" s="195">
        <f>SUM(BU303:BU306)</f>
        <v>0</v>
      </c>
      <c r="BV308" s="195">
        <f t="shared" si="213"/>
        <v>0</v>
      </c>
      <c r="BW308" s="195">
        <f t="shared" si="213"/>
        <v>0</v>
      </c>
      <c r="BX308" s="195">
        <f t="shared" si="213"/>
        <v>0</v>
      </c>
      <c r="BY308" s="179">
        <f>SUM(BY303:BY306)</f>
        <v>0</v>
      </c>
      <c r="BZ308" s="177"/>
      <c r="CA308" s="178">
        <f>SUM(CA303:CA306)</f>
        <v>0</v>
      </c>
      <c r="CB308" s="178">
        <f>SUM(CB303:CB306)</f>
        <v>0</v>
      </c>
      <c r="CC308" s="174"/>
      <c r="CD308" s="135">
        <f>SUM(CD303:CD306)</f>
        <v>0</v>
      </c>
      <c r="CE308" s="135">
        <f>SUM(CE303:CE306)</f>
        <v>0</v>
      </c>
      <c r="CF308" s="135">
        <f t="shared" ref="CF308:DG308" si="214">SUM(CF303:CF306)</f>
        <v>0</v>
      </c>
      <c r="CG308" s="135">
        <f t="shared" si="214"/>
        <v>0</v>
      </c>
      <c r="CH308" s="135">
        <f t="shared" si="214"/>
        <v>0</v>
      </c>
      <c r="CI308" s="135">
        <f t="shared" si="214"/>
        <v>0</v>
      </c>
      <c r="CJ308" s="135">
        <f t="shared" si="214"/>
        <v>0</v>
      </c>
      <c r="CK308" s="135">
        <f t="shared" si="214"/>
        <v>0</v>
      </c>
      <c r="CL308" s="135">
        <f t="shared" si="214"/>
        <v>0</v>
      </c>
      <c r="CM308" s="135">
        <f t="shared" si="214"/>
        <v>0</v>
      </c>
      <c r="CN308" s="135">
        <f t="shared" si="214"/>
        <v>0</v>
      </c>
      <c r="CO308" s="135">
        <f t="shared" si="214"/>
        <v>0</v>
      </c>
      <c r="CP308" s="135">
        <f t="shared" si="214"/>
        <v>0</v>
      </c>
      <c r="CQ308" s="135">
        <f t="shared" si="214"/>
        <v>0</v>
      </c>
      <c r="CR308" s="135">
        <f t="shared" si="214"/>
        <v>0</v>
      </c>
      <c r="CS308" s="135">
        <f t="shared" si="214"/>
        <v>0</v>
      </c>
      <c r="CT308" s="135">
        <f t="shared" si="214"/>
        <v>0</v>
      </c>
      <c r="CU308" s="135">
        <f t="shared" si="214"/>
        <v>0</v>
      </c>
      <c r="CV308" s="135">
        <f t="shared" si="214"/>
        <v>0</v>
      </c>
      <c r="CW308" s="135">
        <f t="shared" si="214"/>
        <v>0</v>
      </c>
      <c r="CX308" s="135">
        <f t="shared" si="214"/>
        <v>0</v>
      </c>
      <c r="CY308" s="135">
        <f t="shared" si="214"/>
        <v>0</v>
      </c>
      <c r="CZ308" s="135">
        <f t="shared" si="214"/>
        <v>0</v>
      </c>
      <c r="DA308" s="135">
        <f t="shared" si="214"/>
        <v>0</v>
      </c>
      <c r="DB308" s="135">
        <f t="shared" si="214"/>
        <v>0</v>
      </c>
      <c r="DC308" s="135">
        <f t="shared" si="214"/>
        <v>0</v>
      </c>
      <c r="DD308" s="135">
        <f t="shared" si="214"/>
        <v>0</v>
      </c>
      <c r="DE308" s="135">
        <f t="shared" si="214"/>
        <v>0</v>
      </c>
      <c r="DF308" s="135">
        <f t="shared" si="214"/>
        <v>0</v>
      </c>
      <c r="DG308" s="135">
        <f t="shared" si="214"/>
        <v>0</v>
      </c>
    </row>
    <row r="309" spans="1:111" ht="15.75" hidden="1" thickBot="1" x14ac:dyDescent="0.3">
      <c r="A309" s="50"/>
      <c r="B309" s="50"/>
      <c r="C309" s="50"/>
      <c r="D309" s="50"/>
      <c r="E309" s="50"/>
      <c r="F309" s="50"/>
      <c r="G309" s="51"/>
      <c r="H309" s="52"/>
      <c r="I309" s="52"/>
      <c r="J309" s="52"/>
      <c r="K309" s="52"/>
      <c r="L309" s="52"/>
      <c r="M309" s="52"/>
      <c r="N309" s="52"/>
      <c r="O309" s="52"/>
      <c r="P309" s="52"/>
      <c r="Q309" s="52"/>
      <c r="R309" s="52"/>
      <c r="S309" s="52"/>
      <c r="T309" s="52"/>
      <c r="U309" s="51"/>
      <c r="V309" s="52"/>
      <c r="W309" s="52"/>
      <c r="X309" s="52"/>
      <c r="Y309" s="52"/>
      <c r="Z309" s="52"/>
      <c r="AA309" s="52"/>
      <c r="AB309" s="52"/>
      <c r="AC309" s="52"/>
      <c r="AD309" s="52"/>
      <c r="AE309" s="52"/>
      <c r="AF309" s="52"/>
      <c r="AG309" s="52"/>
      <c r="AH309" s="52"/>
      <c r="AI309" s="51"/>
      <c r="AJ309" s="52"/>
      <c r="AK309" s="52"/>
      <c r="AL309" s="52"/>
      <c r="AM309" s="52"/>
      <c r="AN309" s="52"/>
      <c r="AO309" s="52"/>
      <c r="AP309" s="52"/>
      <c r="AQ309" s="52"/>
      <c r="AR309" s="52"/>
      <c r="AS309" s="52"/>
      <c r="AT309" s="52"/>
      <c r="AU309" s="52"/>
      <c r="AV309" s="52"/>
      <c r="AW309" s="51"/>
      <c r="AX309" s="52"/>
      <c r="AY309" s="52"/>
      <c r="AZ309" s="52"/>
      <c r="BA309" s="52"/>
      <c r="BB309" s="52"/>
      <c r="BC309" s="52"/>
      <c r="BD309" s="52"/>
      <c r="BE309" s="52"/>
      <c r="BF309" s="52"/>
      <c r="BG309" s="52"/>
      <c r="BH309" s="52"/>
      <c r="BI309" s="52"/>
      <c r="BJ309" s="52"/>
      <c r="BK309" s="51"/>
      <c r="BL309" s="52"/>
      <c r="BM309" s="52"/>
      <c r="BN309" s="52"/>
      <c r="BO309" s="52"/>
      <c r="BP309" s="52"/>
      <c r="BQ309" s="52"/>
      <c r="BR309" s="52"/>
      <c r="BS309" s="52"/>
      <c r="BT309" s="52"/>
      <c r="BU309" s="52"/>
      <c r="BV309" s="52"/>
      <c r="BW309" s="52"/>
      <c r="BX309" s="52"/>
      <c r="BY309" s="51"/>
      <c r="BZ309" s="12"/>
      <c r="CA309" s="52"/>
      <c r="CB309" s="52"/>
      <c r="CC309" s="52"/>
      <c r="CD309" s="117"/>
      <c r="CE309" s="117"/>
      <c r="CF309" s="117"/>
      <c r="CG309" s="117"/>
      <c r="CH309" s="117"/>
      <c r="CI309" s="117"/>
      <c r="CJ309" s="88"/>
      <c r="CK309" s="117"/>
      <c r="CL309" s="88"/>
      <c r="CM309" s="117"/>
      <c r="CN309" s="117"/>
      <c r="CO309" s="117"/>
      <c r="CP309" s="88"/>
      <c r="CQ309" s="117"/>
      <c r="CR309" s="117"/>
      <c r="CS309" s="117"/>
      <c r="CT309" s="88"/>
      <c r="CU309" s="117"/>
      <c r="CV309" s="88"/>
      <c r="CW309" s="117"/>
      <c r="CX309" s="117"/>
      <c r="CY309" s="88"/>
      <c r="CZ309" s="117"/>
      <c r="DA309" s="117"/>
      <c r="DB309" s="117"/>
      <c r="DC309" s="117"/>
      <c r="DD309" s="117"/>
      <c r="DE309" s="88"/>
      <c r="DF309" s="117"/>
      <c r="DG309" s="117"/>
    </row>
    <row r="310" spans="1:111" hidden="1" x14ac:dyDescent="0.25">
      <c r="A310" s="36" t="s">
        <v>45</v>
      </c>
      <c r="B310" s="25"/>
      <c r="C310" s="24"/>
      <c r="D310" s="24"/>
      <c r="E310" s="24"/>
      <c r="F310" s="26"/>
      <c r="G310" s="243" t="s">
        <v>22</v>
      </c>
      <c r="H310" s="244"/>
      <c r="I310" s="245"/>
      <c r="J310" s="24" t="s">
        <v>136</v>
      </c>
      <c r="K310" s="24" t="s">
        <v>137</v>
      </c>
      <c r="L310" s="24" t="s">
        <v>138</v>
      </c>
      <c r="M310" s="24" t="s">
        <v>139</v>
      </c>
      <c r="N310" s="24" t="s">
        <v>140</v>
      </c>
      <c r="O310" s="24" t="s">
        <v>141</v>
      </c>
      <c r="P310" s="24" t="s">
        <v>142</v>
      </c>
      <c r="Q310" s="24" t="s">
        <v>143</v>
      </c>
      <c r="R310" s="24" t="s">
        <v>144</v>
      </c>
      <c r="S310" s="24" t="s">
        <v>145</v>
      </c>
      <c r="T310" s="24" t="s">
        <v>146</v>
      </c>
      <c r="U310" s="243" t="s">
        <v>23</v>
      </c>
      <c r="V310" s="244"/>
      <c r="W310" s="245"/>
      <c r="X310" s="24" t="s">
        <v>136</v>
      </c>
      <c r="Y310" s="24" t="s">
        <v>137</v>
      </c>
      <c r="Z310" s="24" t="s">
        <v>138</v>
      </c>
      <c r="AA310" s="24" t="s">
        <v>139</v>
      </c>
      <c r="AB310" s="24" t="s">
        <v>140</v>
      </c>
      <c r="AC310" s="24" t="s">
        <v>141</v>
      </c>
      <c r="AD310" s="24" t="s">
        <v>142</v>
      </c>
      <c r="AE310" s="24" t="s">
        <v>143</v>
      </c>
      <c r="AF310" s="24" t="s">
        <v>144</v>
      </c>
      <c r="AG310" s="24" t="s">
        <v>145</v>
      </c>
      <c r="AH310" s="24" t="s">
        <v>146</v>
      </c>
      <c r="AI310" s="243" t="s">
        <v>24</v>
      </c>
      <c r="AJ310" s="244"/>
      <c r="AK310" s="245"/>
      <c r="AL310" s="24" t="s">
        <v>136</v>
      </c>
      <c r="AM310" s="24" t="s">
        <v>137</v>
      </c>
      <c r="AN310" s="24" t="s">
        <v>138</v>
      </c>
      <c r="AO310" s="24" t="s">
        <v>139</v>
      </c>
      <c r="AP310" s="24" t="s">
        <v>140</v>
      </c>
      <c r="AQ310" s="24" t="s">
        <v>141</v>
      </c>
      <c r="AR310" s="24" t="s">
        <v>142</v>
      </c>
      <c r="AS310" s="24" t="s">
        <v>143</v>
      </c>
      <c r="AT310" s="24" t="s">
        <v>144</v>
      </c>
      <c r="AU310" s="24" t="s">
        <v>145</v>
      </c>
      <c r="AV310" s="24" t="s">
        <v>146</v>
      </c>
      <c r="AW310" s="243" t="s">
        <v>25</v>
      </c>
      <c r="AX310" s="244"/>
      <c r="AY310" s="245"/>
      <c r="AZ310" s="24" t="s">
        <v>136</v>
      </c>
      <c r="BA310" s="24" t="s">
        <v>137</v>
      </c>
      <c r="BB310" s="24" t="s">
        <v>138</v>
      </c>
      <c r="BC310" s="24" t="s">
        <v>139</v>
      </c>
      <c r="BD310" s="24" t="s">
        <v>140</v>
      </c>
      <c r="BE310" s="24" t="s">
        <v>141</v>
      </c>
      <c r="BF310" s="24" t="s">
        <v>142</v>
      </c>
      <c r="BG310" s="24" t="s">
        <v>143</v>
      </c>
      <c r="BH310" s="24" t="s">
        <v>144</v>
      </c>
      <c r="BI310" s="24" t="s">
        <v>145</v>
      </c>
      <c r="BJ310" s="24" t="s">
        <v>146</v>
      </c>
      <c r="BK310" s="243" t="s">
        <v>26</v>
      </c>
      <c r="BL310" s="244"/>
      <c r="BM310" s="245"/>
      <c r="BN310" s="24" t="s">
        <v>136</v>
      </c>
      <c r="BO310" s="24" t="s">
        <v>137</v>
      </c>
      <c r="BP310" s="24" t="s">
        <v>138</v>
      </c>
      <c r="BQ310" s="24" t="s">
        <v>139</v>
      </c>
      <c r="BR310" s="24" t="s">
        <v>140</v>
      </c>
      <c r="BS310" s="24" t="s">
        <v>141</v>
      </c>
      <c r="BT310" s="24" t="s">
        <v>142</v>
      </c>
      <c r="BU310" s="24" t="s">
        <v>143</v>
      </c>
      <c r="BV310" s="24" t="s">
        <v>144</v>
      </c>
      <c r="BW310" s="24" t="s">
        <v>145</v>
      </c>
      <c r="BX310" s="24" t="s">
        <v>146</v>
      </c>
      <c r="BY310" s="98" t="s">
        <v>0</v>
      </c>
      <c r="BZ310" s="12"/>
      <c r="CA310" s="111" t="s">
        <v>136</v>
      </c>
      <c r="CB310" s="98" t="s">
        <v>147</v>
      </c>
      <c r="CC310" s="28"/>
      <c r="CD310" s="134" t="s">
        <v>187</v>
      </c>
      <c r="CE310" s="134" t="s">
        <v>187</v>
      </c>
      <c r="CF310" s="134" t="s">
        <v>187</v>
      </c>
      <c r="CG310" s="134" t="s">
        <v>187</v>
      </c>
      <c r="CH310" s="134" t="s">
        <v>187</v>
      </c>
      <c r="CI310" s="134" t="s">
        <v>187</v>
      </c>
      <c r="CJ310" s="134" t="s">
        <v>187</v>
      </c>
      <c r="CK310" s="134" t="s">
        <v>187</v>
      </c>
      <c r="CL310" s="134" t="s">
        <v>187</v>
      </c>
      <c r="CM310" s="134" t="s">
        <v>187</v>
      </c>
      <c r="CN310" s="134" t="s">
        <v>187</v>
      </c>
      <c r="CO310" s="134" t="s">
        <v>187</v>
      </c>
      <c r="CP310" s="134" t="s">
        <v>187</v>
      </c>
      <c r="CQ310" s="134" t="s">
        <v>187</v>
      </c>
      <c r="CR310" s="134" t="s">
        <v>187</v>
      </c>
      <c r="CS310" s="134" t="s">
        <v>187</v>
      </c>
      <c r="CT310" s="134" t="s">
        <v>187</v>
      </c>
      <c r="CU310" s="134" t="s">
        <v>187</v>
      </c>
      <c r="CV310" s="134" t="s">
        <v>187</v>
      </c>
      <c r="CW310" s="134" t="s">
        <v>187</v>
      </c>
      <c r="CX310" s="134" t="s">
        <v>187</v>
      </c>
      <c r="CY310" s="134" t="s">
        <v>187</v>
      </c>
      <c r="CZ310" s="134" t="s">
        <v>187</v>
      </c>
      <c r="DA310" s="134" t="s">
        <v>187</v>
      </c>
      <c r="DB310" s="134" t="s">
        <v>187</v>
      </c>
      <c r="DC310" s="134" t="s">
        <v>187</v>
      </c>
      <c r="DD310" s="134" t="s">
        <v>187</v>
      </c>
      <c r="DE310" s="134" t="s">
        <v>187</v>
      </c>
      <c r="DF310" s="134" t="s">
        <v>187</v>
      </c>
      <c r="DG310" s="134" t="s">
        <v>187</v>
      </c>
    </row>
    <row r="311" spans="1:111" hidden="1" x14ac:dyDescent="0.25">
      <c r="A311" s="196"/>
      <c r="B311" s="87"/>
      <c r="C311" s="87"/>
      <c r="D311" s="87"/>
      <c r="E311" s="87"/>
      <c r="F311" s="194"/>
      <c r="G311" s="270"/>
      <c r="H311" s="247"/>
      <c r="I311" s="248"/>
      <c r="J311" s="52"/>
      <c r="K311" s="52"/>
      <c r="L311" s="52"/>
      <c r="M311" s="52"/>
      <c r="N311" s="52"/>
      <c r="O311" s="52"/>
      <c r="P311" s="52"/>
      <c r="Q311" s="52"/>
      <c r="R311" s="52"/>
      <c r="S311" s="52"/>
      <c r="T311" s="52"/>
      <c r="U311" s="246"/>
      <c r="V311" s="247"/>
      <c r="W311" s="248"/>
      <c r="X311" s="52"/>
      <c r="Y311" s="52"/>
      <c r="Z311" s="52"/>
      <c r="AA311" s="52"/>
      <c r="AB311" s="52"/>
      <c r="AC311" s="52"/>
      <c r="AD311" s="52"/>
      <c r="AE311" s="52"/>
      <c r="AF311" s="52"/>
      <c r="AG311" s="52"/>
      <c r="AH311" s="52"/>
      <c r="AI311" s="246"/>
      <c r="AJ311" s="247"/>
      <c r="AK311" s="248"/>
      <c r="AL311" s="52"/>
      <c r="AM311" s="52"/>
      <c r="AN311" s="52"/>
      <c r="AO311" s="52"/>
      <c r="AP311" s="52"/>
      <c r="AQ311" s="52"/>
      <c r="AR311" s="52"/>
      <c r="AS311" s="52"/>
      <c r="AT311" s="52"/>
      <c r="AU311" s="52"/>
      <c r="AV311" s="52"/>
      <c r="AW311" s="246"/>
      <c r="AX311" s="247"/>
      <c r="AY311" s="248"/>
      <c r="AZ311" s="52"/>
      <c r="BA311" s="52"/>
      <c r="BB311" s="52"/>
      <c r="BC311" s="52"/>
      <c r="BD311" s="52"/>
      <c r="BE311" s="52"/>
      <c r="BF311" s="52"/>
      <c r="BG311" s="52"/>
      <c r="BH311" s="52"/>
      <c r="BI311" s="52"/>
      <c r="BJ311" s="52"/>
      <c r="BK311" s="246"/>
      <c r="BL311" s="247"/>
      <c r="BM311" s="277"/>
      <c r="BN311" s="52"/>
      <c r="BO311" s="52"/>
      <c r="BP311" s="52"/>
      <c r="BQ311" s="52"/>
      <c r="BR311" s="52"/>
      <c r="BS311" s="52"/>
      <c r="BT311" s="52"/>
      <c r="BU311" s="52"/>
      <c r="BV311" s="52"/>
      <c r="BW311" s="52"/>
      <c r="BX311" s="52"/>
      <c r="BY311" s="101"/>
      <c r="BZ311" s="12"/>
      <c r="CA311" s="118"/>
      <c r="CB311" s="152"/>
      <c r="CC311" s="52"/>
      <c r="CD311" s="138"/>
      <c r="CE311" s="138"/>
      <c r="CF311" s="138"/>
      <c r="CG311" s="138"/>
      <c r="CH311" s="138"/>
      <c r="CI311" s="138"/>
      <c r="CJ311" s="138"/>
      <c r="CK311" s="138"/>
      <c r="CL311" s="138"/>
      <c r="CM311" s="138"/>
      <c r="CN311" s="138"/>
      <c r="CO311" s="138"/>
      <c r="CP311" s="138"/>
      <c r="CQ311" s="138"/>
      <c r="CR311" s="138"/>
      <c r="CS311" s="138"/>
      <c r="CT311" s="138"/>
      <c r="CU311" s="138"/>
      <c r="CV311" s="138"/>
      <c r="CW311" s="138"/>
      <c r="CX311" s="138"/>
      <c r="CY311" s="138"/>
      <c r="CZ311" s="138"/>
      <c r="DA311" s="138"/>
      <c r="DB311" s="138"/>
      <c r="DC311" s="138"/>
      <c r="DD311" s="138"/>
      <c r="DE311" s="138"/>
      <c r="DF311" s="138"/>
      <c r="DG311" s="138"/>
    </row>
    <row r="312" spans="1:111" hidden="1" x14ac:dyDescent="0.25">
      <c r="A312" s="270" t="s">
        <v>84</v>
      </c>
      <c r="B312" s="271"/>
      <c r="C312" s="271"/>
      <c r="D312" s="271"/>
      <c r="E312" s="271"/>
      <c r="F312" s="53"/>
      <c r="G312" s="253">
        <v>0</v>
      </c>
      <c r="H312" s="247"/>
      <c r="I312" s="248"/>
      <c r="J312" s="115">
        <v>0</v>
      </c>
      <c r="K312" s="115">
        <v>0</v>
      </c>
      <c r="L312" s="115">
        <v>0</v>
      </c>
      <c r="M312" s="115">
        <v>0</v>
      </c>
      <c r="N312" s="115">
        <v>0</v>
      </c>
      <c r="O312" s="115">
        <v>0</v>
      </c>
      <c r="P312" s="115">
        <v>0</v>
      </c>
      <c r="Q312" s="115">
        <v>0</v>
      </c>
      <c r="R312" s="115">
        <v>0</v>
      </c>
      <c r="S312" s="115">
        <v>0</v>
      </c>
      <c r="T312" s="115">
        <v>0</v>
      </c>
      <c r="U312" s="253">
        <v>0</v>
      </c>
      <c r="V312" s="247"/>
      <c r="W312" s="248"/>
      <c r="X312" s="115">
        <v>0</v>
      </c>
      <c r="Y312" s="115">
        <v>0</v>
      </c>
      <c r="Z312" s="115">
        <v>0</v>
      </c>
      <c r="AA312" s="115">
        <v>0</v>
      </c>
      <c r="AB312" s="115">
        <v>0</v>
      </c>
      <c r="AC312" s="115">
        <v>0</v>
      </c>
      <c r="AD312" s="115">
        <v>0</v>
      </c>
      <c r="AE312" s="115">
        <v>0</v>
      </c>
      <c r="AF312" s="115">
        <v>0</v>
      </c>
      <c r="AG312" s="115">
        <v>0</v>
      </c>
      <c r="AH312" s="115">
        <v>0</v>
      </c>
      <c r="AI312" s="253">
        <v>0</v>
      </c>
      <c r="AJ312" s="247"/>
      <c r="AK312" s="248"/>
      <c r="AL312" s="115">
        <v>0</v>
      </c>
      <c r="AM312" s="115">
        <v>0</v>
      </c>
      <c r="AN312" s="115">
        <v>0</v>
      </c>
      <c r="AO312" s="115">
        <v>0</v>
      </c>
      <c r="AP312" s="115">
        <v>0</v>
      </c>
      <c r="AQ312" s="115">
        <v>0</v>
      </c>
      <c r="AR312" s="115">
        <v>0</v>
      </c>
      <c r="AS312" s="115">
        <v>0</v>
      </c>
      <c r="AT312" s="115">
        <v>0</v>
      </c>
      <c r="AU312" s="115">
        <v>0</v>
      </c>
      <c r="AV312" s="115">
        <v>0</v>
      </c>
      <c r="AW312" s="253">
        <v>0</v>
      </c>
      <c r="AX312" s="247"/>
      <c r="AY312" s="248"/>
      <c r="AZ312" s="115">
        <v>0</v>
      </c>
      <c r="BA312" s="115">
        <v>0</v>
      </c>
      <c r="BB312" s="115">
        <v>0</v>
      </c>
      <c r="BC312" s="115">
        <v>0</v>
      </c>
      <c r="BD312" s="115">
        <v>0</v>
      </c>
      <c r="BE312" s="115">
        <v>0</v>
      </c>
      <c r="BF312" s="115">
        <v>0</v>
      </c>
      <c r="BG312" s="115">
        <v>0</v>
      </c>
      <c r="BH312" s="115">
        <v>0</v>
      </c>
      <c r="BI312" s="115">
        <v>0</v>
      </c>
      <c r="BJ312" s="115">
        <v>0</v>
      </c>
      <c r="BK312" s="253">
        <v>0</v>
      </c>
      <c r="BL312" s="247"/>
      <c r="BM312" s="248"/>
      <c r="BN312" s="115">
        <v>0</v>
      </c>
      <c r="BO312" s="115">
        <v>0</v>
      </c>
      <c r="BP312" s="115">
        <v>0</v>
      </c>
      <c r="BQ312" s="115">
        <v>0</v>
      </c>
      <c r="BR312" s="115">
        <v>0</v>
      </c>
      <c r="BS312" s="115">
        <v>0</v>
      </c>
      <c r="BT312" s="115">
        <v>0</v>
      </c>
      <c r="BU312" s="115">
        <v>0</v>
      </c>
      <c r="BV312" s="115">
        <v>0</v>
      </c>
      <c r="BW312" s="115">
        <v>0</v>
      </c>
      <c r="BX312" s="115">
        <v>0</v>
      </c>
      <c r="BY312" s="99">
        <f>SUM(G312,U312,AI312,AW312,BK312)</f>
        <v>0</v>
      </c>
      <c r="BZ312" s="12"/>
      <c r="CA312" s="116">
        <f>SUM(J312,X312,AL312,AZ312,BN312)</f>
        <v>0</v>
      </c>
      <c r="CB312" s="154">
        <f>SUM(K312:T312,Y312:AH312,AM312:AV312,BA312:BJ312,BO312:BX312)</f>
        <v>0</v>
      </c>
      <c r="CC312" s="115"/>
      <c r="CD312" s="139">
        <f t="shared" ref="CD312:CD321" si="215">BY312-SUM(CE312:DG312)</f>
        <v>0</v>
      </c>
      <c r="CE312" s="139">
        <v>0</v>
      </c>
      <c r="CF312" s="139">
        <v>0</v>
      </c>
      <c r="CG312" s="139">
        <v>0</v>
      </c>
      <c r="CH312" s="139">
        <v>0</v>
      </c>
      <c r="CI312" s="139">
        <v>0</v>
      </c>
      <c r="CJ312" s="139">
        <v>0</v>
      </c>
      <c r="CK312" s="139">
        <v>0</v>
      </c>
      <c r="CL312" s="139">
        <v>0</v>
      </c>
      <c r="CM312" s="139">
        <v>0</v>
      </c>
      <c r="CN312" s="139">
        <v>0</v>
      </c>
      <c r="CO312" s="139">
        <v>0</v>
      </c>
      <c r="CP312" s="139">
        <v>0</v>
      </c>
      <c r="CQ312" s="139">
        <v>0</v>
      </c>
      <c r="CR312" s="139">
        <v>0</v>
      </c>
      <c r="CS312" s="139">
        <v>0</v>
      </c>
      <c r="CT312" s="139">
        <v>0</v>
      </c>
      <c r="CU312" s="139">
        <v>0</v>
      </c>
      <c r="CV312" s="139">
        <v>0</v>
      </c>
      <c r="CW312" s="139">
        <v>0</v>
      </c>
      <c r="CX312" s="139">
        <v>0</v>
      </c>
      <c r="CY312" s="139">
        <v>0</v>
      </c>
      <c r="CZ312" s="139">
        <v>0</v>
      </c>
      <c r="DA312" s="139">
        <v>0</v>
      </c>
      <c r="DB312" s="139">
        <v>0</v>
      </c>
      <c r="DC312" s="139">
        <v>0</v>
      </c>
      <c r="DD312" s="139">
        <v>0</v>
      </c>
      <c r="DE312" s="139">
        <v>0</v>
      </c>
      <c r="DF312" s="139">
        <v>0</v>
      </c>
      <c r="DG312" s="139">
        <v>0</v>
      </c>
    </row>
    <row r="313" spans="1:111" hidden="1" x14ac:dyDescent="0.25">
      <c r="A313" s="270" t="s">
        <v>84</v>
      </c>
      <c r="B313" s="271"/>
      <c r="C313" s="271"/>
      <c r="D313" s="271"/>
      <c r="E313" s="271"/>
      <c r="F313" s="53"/>
      <c r="G313" s="253">
        <v>0</v>
      </c>
      <c r="H313" s="247"/>
      <c r="I313" s="248"/>
      <c r="J313" s="86">
        <v>0</v>
      </c>
      <c r="K313" s="86">
        <v>0</v>
      </c>
      <c r="L313" s="86">
        <v>0</v>
      </c>
      <c r="M313" s="86">
        <v>0</v>
      </c>
      <c r="N313" s="86">
        <v>0</v>
      </c>
      <c r="O313" s="86">
        <v>0</v>
      </c>
      <c r="P313" s="86">
        <v>0</v>
      </c>
      <c r="Q313" s="86">
        <v>0</v>
      </c>
      <c r="R313" s="86">
        <v>0</v>
      </c>
      <c r="S313" s="86">
        <v>0</v>
      </c>
      <c r="T313" s="86">
        <v>0</v>
      </c>
      <c r="U313" s="253">
        <v>0</v>
      </c>
      <c r="V313" s="247"/>
      <c r="W313" s="248"/>
      <c r="X313" s="86">
        <v>0</v>
      </c>
      <c r="Y313" s="86">
        <v>0</v>
      </c>
      <c r="Z313" s="86">
        <v>0</v>
      </c>
      <c r="AA313" s="86">
        <v>0</v>
      </c>
      <c r="AB313" s="86">
        <v>0</v>
      </c>
      <c r="AC313" s="86">
        <v>0</v>
      </c>
      <c r="AD313" s="86">
        <v>0</v>
      </c>
      <c r="AE313" s="86">
        <v>0</v>
      </c>
      <c r="AF313" s="86">
        <v>0</v>
      </c>
      <c r="AG313" s="86">
        <v>0</v>
      </c>
      <c r="AH313" s="86">
        <v>0</v>
      </c>
      <c r="AI313" s="253">
        <v>0</v>
      </c>
      <c r="AJ313" s="247"/>
      <c r="AK313" s="248"/>
      <c r="AL313" s="86">
        <v>0</v>
      </c>
      <c r="AM313" s="86">
        <v>0</v>
      </c>
      <c r="AN313" s="86">
        <v>0</v>
      </c>
      <c r="AO313" s="86">
        <v>0</v>
      </c>
      <c r="AP313" s="86">
        <v>0</v>
      </c>
      <c r="AQ313" s="86">
        <v>0</v>
      </c>
      <c r="AR313" s="86">
        <v>0</v>
      </c>
      <c r="AS313" s="86">
        <v>0</v>
      </c>
      <c r="AT313" s="86">
        <v>0</v>
      </c>
      <c r="AU313" s="86">
        <v>0</v>
      </c>
      <c r="AV313" s="86">
        <v>0</v>
      </c>
      <c r="AW313" s="253">
        <v>0</v>
      </c>
      <c r="AX313" s="247"/>
      <c r="AY313" s="248"/>
      <c r="AZ313" s="86">
        <v>0</v>
      </c>
      <c r="BA313" s="86">
        <v>0</v>
      </c>
      <c r="BB313" s="86">
        <v>0</v>
      </c>
      <c r="BC313" s="86">
        <v>0</v>
      </c>
      <c r="BD313" s="86">
        <v>0</v>
      </c>
      <c r="BE313" s="86">
        <v>0</v>
      </c>
      <c r="BF313" s="86">
        <v>0</v>
      </c>
      <c r="BG313" s="86">
        <v>0</v>
      </c>
      <c r="BH313" s="86">
        <v>0</v>
      </c>
      <c r="BI313" s="86">
        <v>0</v>
      </c>
      <c r="BJ313" s="86">
        <v>0</v>
      </c>
      <c r="BK313" s="253">
        <v>0</v>
      </c>
      <c r="BL313" s="247"/>
      <c r="BM313" s="277"/>
      <c r="BN313" s="86">
        <v>0</v>
      </c>
      <c r="BO313" s="86">
        <v>0</v>
      </c>
      <c r="BP313" s="86">
        <v>0</v>
      </c>
      <c r="BQ313" s="86">
        <v>0</v>
      </c>
      <c r="BR313" s="86">
        <v>0</v>
      </c>
      <c r="BS313" s="86">
        <v>0</v>
      </c>
      <c r="BT313" s="86">
        <v>0</v>
      </c>
      <c r="BU313" s="86">
        <v>0</v>
      </c>
      <c r="BV313" s="86">
        <v>0</v>
      </c>
      <c r="BW313" s="86">
        <v>0</v>
      </c>
      <c r="BX313" s="86">
        <v>0</v>
      </c>
      <c r="BY313" s="99">
        <f t="shared" ref="BY313:BY321" si="216">SUM(G313,U313,AI313,AW313,BK313)</f>
        <v>0</v>
      </c>
      <c r="BZ313" s="12"/>
      <c r="CA313" s="116">
        <f t="shared" ref="CA313:CA321" si="217">SUM(J313,X313,AL313,AZ313,BN313)</f>
        <v>0</v>
      </c>
      <c r="CB313" s="154">
        <f t="shared" ref="CB313:CB321" si="218">SUM(K313:T313,Y313:AH313,AM313:AV313,BA313:BJ313,BO313:BX313)</f>
        <v>0</v>
      </c>
      <c r="CC313" s="86"/>
      <c r="CD313" s="139">
        <f t="shared" si="215"/>
        <v>0</v>
      </c>
      <c r="CE313" s="139">
        <v>0</v>
      </c>
      <c r="CF313" s="139">
        <v>0</v>
      </c>
      <c r="CG313" s="139">
        <v>0</v>
      </c>
      <c r="CH313" s="139">
        <v>0</v>
      </c>
      <c r="CI313" s="139">
        <v>0</v>
      </c>
      <c r="CJ313" s="139">
        <v>0</v>
      </c>
      <c r="CK313" s="139">
        <v>0</v>
      </c>
      <c r="CL313" s="139">
        <v>0</v>
      </c>
      <c r="CM313" s="139">
        <v>0</v>
      </c>
      <c r="CN313" s="139">
        <v>0</v>
      </c>
      <c r="CO313" s="139">
        <v>0</v>
      </c>
      <c r="CP313" s="139">
        <v>0</v>
      </c>
      <c r="CQ313" s="139">
        <v>0</v>
      </c>
      <c r="CR313" s="139">
        <v>0</v>
      </c>
      <c r="CS313" s="139">
        <v>0</v>
      </c>
      <c r="CT313" s="139">
        <v>0</v>
      </c>
      <c r="CU313" s="139">
        <v>0</v>
      </c>
      <c r="CV313" s="139">
        <v>0</v>
      </c>
      <c r="CW313" s="139">
        <v>0</v>
      </c>
      <c r="CX313" s="139">
        <v>0</v>
      </c>
      <c r="CY313" s="139">
        <v>0</v>
      </c>
      <c r="CZ313" s="139">
        <v>0</v>
      </c>
      <c r="DA313" s="139">
        <v>0</v>
      </c>
      <c r="DB313" s="139">
        <v>0</v>
      </c>
      <c r="DC313" s="139">
        <v>0</v>
      </c>
      <c r="DD313" s="139">
        <v>0</v>
      </c>
      <c r="DE313" s="139">
        <v>0</v>
      </c>
      <c r="DF313" s="139">
        <v>0</v>
      </c>
      <c r="DG313" s="139">
        <v>0</v>
      </c>
    </row>
    <row r="314" spans="1:111" hidden="1" x14ac:dyDescent="0.25">
      <c r="A314" s="270" t="s">
        <v>84</v>
      </c>
      <c r="B314" s="271"/>
      <c r="C314" s="271"/>
      <c r="D314" s="271"/>
      <c r="E314" s="271"/>
      <c r="F314" s="53"/>
      <c r="G314" s="253">
        <v>0</v>
      </c>
      <c r="H314" s="247"/>
      <c r="I314" s="248"/>
      <c r="J314" s="115">
        <v>0</v>
      </c>
      <c r="K314" s="115">
        <v>0</v>
      </c>
      <c r="L314" s="115">
        <v>0</v>
      </c>
      <c r="M314" s="115">
        <v>0</v>
      </c>
      <c r="N314" s="115">
        <v>0</v>
      </c>
      <c r="O314" s="115">
        <v>0</v>
      </c>
      <c r="P314" s="115">
        <v>0</v>
      </c>
      <c r="Q314" s="115">
        <v>0</v>
      </c>
      <c r="R314" s="115">
        <v>0</v>
      </c>
      <c r="S314" s="115">
        <v>0</v>
      </c>
      <c r="T314" s="115">
        <v>0</v>
      </c>
      <c r="U314" s="253">
        <v>0</v>
      </c>
      <c r="V314" s="247"/>
      <c r="W314" s="248"/>
      <c r="X314" s="115">
        <v>0</v>
      </c>
      <c r="Y314" s="115">
        <v>0</v>
      </c>
      <c r="Z314" s="115">
        <v>0</v>
      </c>
      <c r="AA314" s="115">
        <v>0</v>
      </c>
      <c r="AB314" s="115">
        <v>0</v>
      </c>
      <c r="AC314" s="115">
        <v>0</v>
      </c>
      <c r="AD314" s="115">
        <v>0</v>
      </c>
      <c r="AE314" s="115">
        <v>0</v>
      </c>
      <c r="AF314" s="115">
        <v>0</v>
      </c>
      <c r="AG314" s="115">
        <v>0</v>
      </c>
      <c r="AH314" s="115">
        <v>0</v>
      </c>
      <c r="AI314" s="253">
        <v>0</v>
      </c>
      <c r="AJ314" s="247"/>
      <c r="AK314" s="248"/>
      <c r="AL314" s="115">
        <v>0</v>
      </c>
      <c r="AM314" s="115">
        <v>0</v>
      </c>
      <c r="AN314" s="115">
        <v>0</v>
      </c>
      <c r="AO314" s="115">
        <v>0</v>
      </c>
      <c r="AP314" s="115">
        <v>0</v>
      </c>
      <c r="AQ314" s="115">
        <v>0</v>
      </c>
      <c r="AR314" s="115">
        <v>0</v>
      </c>
      <c r="AS314" s="115">
        <v>0</v>
      </c>
      <c r="AT314" s="115">
        <v>0</v>
      </c>
      <c r="AU314" s="115">
        <v>0</v>
      </c>
      <c r="AV314" s="115">
        <v>0</v>
      </c>
      <c r="AW314" s="253">
        <v>0</v>
      </c>
      <c r="AX314" s="247"/>
      <c r="AY314" s="248"/>
      <c r="AZ314" s="115">
        <v>0</v>
      </c>
      <c r="BA314" s="115">
        <v>0</v>
      </c>
      <c r="BB314" s="115">
        <v>0</v>
      </c>
      <c r="BC314" s="115">
        <v>0</v>
      </c>
      <c r="BD314" s="115">
        <v>0</v>
      </c>
      <c r="BE314" s="115">
        <v>0</v>
      </c>
      <c r="BF314" s="115">
        <v>0</v>
      </c>
      <c r="BG314" s="115">
        <v>0</v>
      </c>
      <c r="BH314" s="115">
        <v>0</v>
      </c>
      <c r="BI314" s="115">
        <v>0</v>
      </c>
      <c r="BJ314" s="115">
        <v>0</v>
      </c>
      <c r="BK314" s="253">
        <v>0</v>
      </c>
      <c r="BL314" s="247"/>
      <c r="BM314" s="248"/>
      <c r="BN314" s="115">
        <v>0</v>
      </c>
      <c r="BO314" s="115">
        <v>0</v>
      </c>
      <c r="BP314" s="115">
        <v>0</v>
      </c>
      <c r="BQ314" s="115">
        <v>0</v>
      </c>
      <c r="BR314" s="115">
        <v>0</v>
      </c>
      <c r="BS314" s="115">
        <v>0</v>
      </c>
      <c r="BT314" s="115">
        <v>0</v>
      </c>
      <c r="BU314" s="115">
        <v>0</v>
      </c>
      <c r="BV314" s="115">
        <v>0</v>
      </c>
      <c r="BW314" s="115">
        <v>0</v>
      </c>
      <c r="BX314" s="115">
        <v>0</v>
      </c>
      <c r="BY314" s="99">
        <f t="shared" si="216"/>
        <v>0</v>
      </c>
      <c r="BZ314" s="12"/>
      <c r="CA314" s="116">
        <f t="shared" si="217"/>
        <v>0</v>
      </c>
      <c r="CB314" s="154">
        <f t="shared" si="218"/>
        <v>0</v>
      </c>
      <c r="CC314" s="115"/>
      <c r="CD314" s="139">
        <f t="shared" si="215"/>
        <v>0</v>
      </c>
      <c r="CE314" s="139">
        <v>0</v>
      </c>
      <c r="CF314" s="139">
        <v>0</v>
      </c>
      <c r="CG314" s="139">
        <v>0</v>
      </c>
      <c r="CH314" s="139">
        <v>0</v>
      </c>
      <c r="CI314" s="139">
        <v>0</v>
      </c>
      <c r="CJ314" s="139">
        <v>0</v>
      </c>
      <c r="CK314" s="139">
        <v>0</v>
      </c>
      <c r="CL314" s="139">
        <v>0</v>
      </c>
      <c r="CM314" s="139">
        <v>0</v>
      </c>
      <c r="CN314" s="139">
        <v>0</v>
      </c>
      <c r="CO314" s="139">
        <v>0</v>
      </c>
      <c r="CP314" s="139">
        <v>0</v>
      </c>
      <c r="CQ314" s="139">
        <v>0</v>
      </c>
      <c r="CR314" s="139">
        <v>0</v>
      </c>
      <c r="CS314" s="139">
        <v>0</v>
      </c>
      <c r="CT314" s="139">
        <v>0</v>
      </c>
      <c r="CU314" s="139">
        <v>0</v>
      </c>
      <c r="CV314" s="139">
        <v>0</v>
      </c>
      <c r="CW314" s="139">
        <v>0</v>
      </c>
      <c r="CX314" s="139">
        <v>0</v>
      </c>
      <c r="CY314" s="139">
        <v>0</v>
      </c>
      <c r="CZ314" s="139">
        <v>0</v>
      </c>
      <c r="DA314" s="139">
        <v>0</v>
      </c>
      <c r="DB314" s="139">
        <v>0</v>
      </c>
      <c r="DC314" s="139">
        <v>0</v>
      </c>
      <c r="DD314" s="139">
        <v>0</v>
      </c>
      <c r="DE314" s="139">
        <v>0</v>
      </c>
      <c r="DF314" s="139">
        <v>0</v>
      </c>
      <c r="DG314" s="139">
        <v>0</v>
      </c>
    </row>
    <row r="315" spans="1:111" hidden="1" x14ac:dyDescent="0.25">
      <c r="A315" s="270" t="s">
        <v>84</v>
      </c>
      <c r="B315" s="271"/>
      <c r="C315" s="271"/>
      <c r="D315" s="271"/>
      <c r="E315" s="271"/>
      <c r="F315" s="53"/>
      <c r="G315" s="253">
        <v>0</v>
      </c>
      <c r="H315" s="247"/>
      <c r="I315" s="248"/>
      <c r="J315" s="86">
        <v>0</v>
      </c>
      <c r="K315" s="86">
        <v>0</v>
      </c>
      <c r="L315" s="86">
        <v>0</v>
      </c>
      <c r="M315" s="86">
        <v>0</v>
      </c>
      <c r="N315" s="86">
        <v>0</v>
      </c>
      <c r="O315" s="86">
        <v>0</v>
      </c>
      <c r="P315" s="86">
        <v>0</v>
      </c>
      <c r="Q315" s="86">
        <v>0</v>
      </c>
      <c r="R315" s="86">
        <v>0</v>
      </c>
      <c r="S315" s="86">
        <v>0</v>
      </c>
      <c r="T315" s="86">
        <v>0</v>
      </c>
      <c r="U315" s="253">
        <v>0</v>
      </c>
      <c r="V315" s="247"/>
      <c r="W315" s="248"/>
      <c r="X315" s="86">
        <v>0</v>
      </c>
      <c r="Y315" s="86">
        <v>0</v>
      </c>
      <c r="Z315" s="86">
        <v>0</v>
      </c>
      <c r="AA315" s="86">
        <v>0</v>
      </c>
      <c r="AB315" s="86">
        <v>0</v>
      </c>
      <c r="AC315" s="86">
        <v>0</v>
      </c>
      <c r="AD315" s="86">
        <v>0</v>
      </c>
      <c r="AE315" s="86">
        <v>0</v>
      </c>
      <c r="AF315" s="86">
        <v>0</v>
      </c>
      <c r="AG315" s="86">
        <v>0</v>
      </c>
      <c r="AH315" s="86">
        <v>0</v>
      </c>
      <c r="AI315" s="253">
        <v>0</v>
      </c>
      <c r="AJ315" s="247"/>
      <c r="AK315" s="248"/>
      <c r="AL315" s="86">
        <v>0</v>
      </c>
      <c r="AM315" s="86">
        <v>0</v>
      </c>
      <c r="AN315" s="86">
        <v>0</v>
      </c>
      <c r="AO315" s="86">
        <v>0</v>
      </c>
      <c r="AP315" s="86">
        <v>0</v>
      </c>
      <c r="AQ315" s="86">
        <v>0</v>
      </c>
      <c r="AR315" s="86">
        <v>0</v>
      </c>
      <c r="AS315" s="86">
        <v>0</v>
      </c>
      <c r="AT315" s="86">
        <v>0</v>
      </c>
      <c r="AU315" s="86">
        <v>0</v>
      </c>
      <c r="AV315" s="86">
        <v>0</v>
      </c>
      <c r="AW315" s="253">
        <v>0</v>
      </c>
      <c r="AX315" s="247"/>
      <c r="AY315" s="248"/>
      <c r="AZ315" s="86">
        <v>0</v>
      </c>
      <c r="BA315" s="86">
        <v>0</v>
      </c>
      <c r="BB315" s="86">
        <v>0</v>
      </c>
      <c r="BC315" s="86">
        <v>0</v>
      </c>
      <c r="BD315" s="86">
        <v>0</v>
      </c>
      <c r="BE315" s="86">
        <v>0</v>
      </c>
      <c r="BF315" s="86">
        <v>0</v>
      </c>
      <c r="BG315" s="86">
        <v>0</v>
      </c>
      <c r="BH315" s="86">
        <v>0</v>
      </c>
      <c r="BI315" s="86">
        <v>0</v>
      </c>
      <c r="BJ315" s="86">
        <v>0</v>
      </c>
      <c r="BK315" s="253">
        <v>0</v>
      </c>
      <c r="BL315" s="247"/>
      <c r="BM315" s="277"/>
      <c r="BN315" s="86">
        <v>0</v>
      </c>
      <c r="BO315" s="86">
        <v>0</v>
      </c>
      <c r="BP315" s="86">
        <v>0</v>
      </c>
      <c r="BQ315" s="86">
        <v>0</v>
      </c>
      <c r="BR315" s="86">
        <v>0</v>
      </c>
      <c r="BS315" s="86">
        <v>0</v>
      </c>
      <c r="BT315" s="86">
        <v>0</v>
      </c>
      <c r="BU315" s="86">
        <v>0</v>
      </c>
      <c r="BV315" s="86">
        <v>0</v>
      </c>
      <c r="BW315" s="86">
        <v>0</v>
      </c>
      <c r="BX315" s="86">
        <v>0</v>
      </c>
      <c r="BY315" s="99">
        <f t="shared" si="216"/>
        <v>0</v>
      </c>
      <c r="BZ315" s="12"/>
      <c r="CA315" s="116">
        <f t="shared" si="217"/>
        <v>0</v>
      </c>
      <c r="CB315" s="154">
        <f t="shared" si="218"/>
        <v>0</v>
      </c>
      <c r="CC315" s="86"/>
      <c r="CD315" s="139">
        <f t="shared" si="215"/>
        <v>0</v>
      </c>
      <c r="CE315" s="139">
        <v>0</v>
      </c>
      <c r="CF315" s="139">
        <v>0</v>
      </c>
      <c r="CG315" s="139">
        <v>0</v>
      </c>
      <c r="CH315" s="139">
        <v>0</v>
      </c>
      <c r="CI315" s="139">
        <v>0</v>
      </c>
      <c r="CJ315" s="139">
        <v>0</v>
      </c>
      <c r="CK315" s="139">
        <v>0</v>
      </c>
      <c r="CL315" s="139">
        <v>0</v>
      </c>
      <c r="CM315" s="139">
        <v>0</v>
      </c>
      <c r="CN315" s="139">
        <v>0</v>
      </c>
      <c r="CO315" s="139">
        <v>0</v>
      </c>
      <c r="CP315" s="139">
        <v>0</v>
      </c>
      <c r="CQ315" s="139">
        <v>0</v>
      </c>
      <c r="CR315" s="139">
        <v>0</v>
      </c>
      <c r="CS315" s="139">
        <v>0</v>
      </c>
      <c r="CT315" s="139">
        <v>0</v>
      </c>
      <c r="CU315" s="139">
        <v>0</v>
      </c>
      <c r="CV315" s="139">
        <v>0</v>
      </c>
      <c r="CW315" s="139">
        <v>0</v>
      </c>
      <c r="CX315" s="139">
        <v>0</v>
      </c>
      <c r="CY315" s="139">
        <v>0</v>
      </c>
      <c r="CZ315" s="139">
        <v>0</v>
      </c>
      <c r="DA315" s="139">
        <v>0</v>
      </c>
      <c r="DB315" s="139">
        <v>0</v>
      </c>
      <c r="DC315" s="139">
        <v>0</v>
      </c>
      <c r="DD315" s="139">
        <v>0</v>
      </c>
      <c r="DE315" s="139">
        <v>0</v>
      </c>
      <c r="DF315" s="139">
        <v>0</v>
      </c>
      <c r="DG315" s="139">
        <v>0</v>
      </c>
    </row>
    <row r="316" spans="1:111" hidden="1" x14ac:dyDescent="0.25">
      <c r="A316" s="270" t="s">
        <v>84</v>
      </c>
      <c r="B316" s="271"/>
      <c r="C316" s="271"/>
      <c r="D316" s="271"/>
      <c r="E316" s="271"/>
      <c r="F316" s="53"/>
      <c r="G316" s="253">
        <v>0</v>
      </c>
      <c r="H316" s="247"/>
      <c r="I316" s="248"/>
      <c r="J316" s="115">
        <v>0</v>
      </c>
      <c r="K316" s="115">
        <v>0</v>
      </c>
      <c r="L316" s="115">
        <v>0</v>
      </c>
      <c r="M316" s="115">
        <v>0</v>
      </c>
      <c r="N316" s="115">
        <v>0</v>
      </c>
      <c r="O316" s="115">
        <v>0</v>
      </c>
      <c r="P316" s="115">
        <v>0</v>
      </c>
      <c r="Q316" s="115">
        <v>0</v>
      </c>
      <c r="R316" s="115">
        <v>0</v>
      </c>
      <c r="S316" s="115">
        <v>0</v>
      </c>
      <c r="T316" s="115">
        <v>0</v>
      </c>
      <c r="U316" s="253">
        <v>0</v>
      </c>
      <c r="V316" s="247"/>
      <c r="W316" s="248"/>
      <c r="X316" s="115">
        <v>0</v>
      </c>
      <c r="Y316" s="115">
        <v>0</v>
      </c>
      <c r="Z316" s="115">
        <v>0</v>
      </c>
      <c r="AA316" s="115">
        <v>0</v>
      </c>
      <c r="AB316" s="115">
        <v>0</v>
      </c>
      <c r="AC316" s="115">
        <v>0</v>
      </c>
      <c r="AD316" s="115">
        <v>0</v>
      </c>
      <c r="AE316" s="115">
        <v>0</v>
      </c>
      <c r="AF316" s="115">
        <v>0</v>
      </c>
      <c r="AG316" s="115">
        <v>0</v>
      </c>
      <c r="AH316" s="115">
        <v>0</v>
      </c>
      <c r="AI316" s="253">
        <v>0</v>
      </c>
      <c r="AJ316" s="247"/>
      <c r="AK316" s="248"/>
      <c r="AL316" s="115">
        <v>0</v>
      </c>
      <c r="AM316" s="115">
        <v>0</v>
      </c>
      <c r="AN316" s="115">
        <v>0</v>
      </c>
      <c r="AO316" s="115">
        <v>0</v>
      </c>
      <c r="AP316" s="115">
        <v>0</v>
      </c>
      <c r="AQ316" s="115">
        <v>0</v>
      </c>
      <c r="AR316" s="115">
        <v>0</v>
      </c>
      <c r="AS316" s="115">
        <v>0</v>
      </c>
      <c r="AT316" s="115">
        <v>0</v>
      </c>
      <c r="AU316" s="115">
        <v>0</v>
      </c>
      <c r="AV316" s="115">
        <v>0</v>
      </c>
      <c r="AW316" s="253">
        <v>0</v>
      </c>
      <c r="AX316" s="247"/>
      <c r="AY316" s="248"/>
      <c r="AZ316" s="115">
        <v>0</v>
      </c>
      <c r="BA316" s="115">
        <v>0</v>
      </c>
      <c r="BB316" s="115">
        <v>0</v>
      </c>
      <c r="BC316" s="115">
        <v>0</v>
      </c>
      <c r="BD316" s="115">
        <v>0</v>
      </c>
      <c r="BE316" s="115">
        <v>0</v>
      </c>
      <c r="BF316" s="115">
        <v>0</v>
      </c>
      <c r="BG316" s="115">
        <v>0</v>
      </c>
      <c r="BH316" s="115">
        <v>0</v>
      </c>
      <c r="BI316" s="115">
        <v>0</v>
      </c>
      <c r="BJ316" s="115">
        <v>0</v>
      </c>
      <c r="BK316" s="253">
        <v>0</v>
      </c>
      <c r="BL316" s="247"/>
      <c r="BM316" s="248"/>
      <c r="BN316" s="115">
        <v>0</v>
      </c>
      <c r="BO316" s="115">
        <v>0</v>
      </c>
      <c r="BP316" s="115">
        <v>0</v>
      </c>
      <c r="BQ316" s="115">
        <v>0</v>
      </c>
      <c r="BR316" s="115">
        <v>0</v>
      </c>
      <c r="BS316" s="115">
        <v>0</v>
      </c>
      <c r="BT316" s="115">
        <v>0</v>
      </c>
      <c r="BU316" s="115">
        <v>0</v>
      </c>
      <c r="BV316" s="115">
        <v>0</v>
      </c>
      <c r="BW316" s="115">
        <v>0</v>
      </c>
      <c r="BX316" s="115">
        <v>0</v>
      </c>
      <c r="BY316" s="99">
        <f t="shared" si="216"/>
        <v>0</v>
      </c>
      <c r="BZ316" s="12"/>
      <c r="CA316" s="116">
        <f t="shared" si="217"/>
        <v>0</v>
      </c>
      <c r="CB316" s="154">
        <f t="shared" si="218"/>
        <v>0</v>
      </c>
      <c r="CC316" s="115"/>
      <c r="CD316" s="139">
        <f t="shared" si="215"/>
        <v>0</v>
      </c>
      <c r="CE316" s="139">
        <v>0</v>
      </c>
      <c r="CF316" s="139">
        <v>0</v>
      </c>
      <c r="CG316" s="139">
        <v>0</v>
      </c>
      <c r="CH316" s="139">
        <v>0</v>
      </c>
      <c r="CI316" s="139">
        <v>0</v>
      </c>
      <c r="CJ316" s="139">
        <v>0</v>
      </c>
      <c r="CK316" s="139">
        <v>0</v>
      </c>
      <c r="CL316" s="139">
        <v>0</v>
      </c>
      <c r="CM316" s="139">
        <v>0</v>
      </c>
      <c r="CN316" s="139">
        <v>0</v>
      </c>
      <c r="CO316" s="139">
        <v>0</v>
      </c>
      <c r="CP316" s="139">
        <v>0</v>
      </c>
      <c r="CQ316" s="139">
        <v>0</v>
      </c>
      <c r="CR316" s="139">
        <v>0</v>
      </c>
      <c r="CS316" s="139">
        <v>0</v>
      </c>
      <c r="CT316" s="139">
        <v>0</v>
      </c>
      <c r="CU316" s="139">
        <v>0</v>
      </c>
      <c r="CV316" s="139">
        <v>0</v>
      </c>
      <c r="CW316" s="139">
        <v>0</v>
      </c>
      <c r="CX316" s="139">
        <v>0</v>
      </c>
      <c r="CY316" s="139">
        <v>0</v>
      </c>
      <c r="CZ316" s="139">
        <v>0</v>
      </c>
      <c r="DA316" s="139">
        <v>0</v>
      </c>
      <c r="DB316" s="139">
        <v>0</v>
      </c>
      <c r="DC316" s="139">
        <v>0</v>
      </c>
      <c r="DD316" s="139">
        <v>0</v>
      </c>
      <c r="DE316" s="139">
        <v>0</v>
      </c>
      <c r="DF316" s="139">
        <v>0</v>
      </c>
      <c r="DG316" s="139">
        <v>0</v>
      </c>
    </row>
    <row r="317" spans="1:111" hidden="1" x14ac:dyDescent="0.25">
      <c r="A317" s="270" t="s">
        <v>84</v>
      </c>
      <c r="B317" s="271"/>
      <c r="C317" s="271"/>
      <c r="D317" s="271"/>
      <c r="E317" s="271"/>
      <c r="F317" s="53"/>
      <c r="G317" s="253">
        <v>0</v>
      </c>
      <c r="H317" s="247"/>
      <c r="I317" s="248"/>
      <c r="J317" s="86">
        <v>0</v>
      </c>
      <c r="K317" s="86">
        <v>0</v>
      </c>
      <c r="L317" s="86">
        <v>0</v>
      </c>
      <c r="M317" s="86">
        <v>0</v>
      </c>
      <c r="N317" s="86">
        <v>0</v>
      </c>
      <c r="O317" s="86">
        <v>0</v>
      </c>
      <c r="P317" s="86">
        <v>0</v>
      </c>
      <c r="Q317" s="86">
        <v>0</v>
      </c>
      <c r="R317" s="86">
        <v>0</v>
      </c>
      <c r="S317" s="86">
        <v>0</v>
      </c>
      <c r="T317" s="86">
        <v>0</v>
      </c>
      <c r="U317" s="253">
        <v>0</v>
      </c>
      <c r="V317" s="247"/>
      <c r="W317" s="248"/>
      <c r="X317" s="86">
        <v>0</v>
      </c>
      <c r="Y317" s="86">
        <v>0</v>
      </c>
      <c r="Z317" s="86">
        <v>0</v>
      </c>
      <c r="AA317" s="86">
        <v>0</v>
      </c>
      <c r="AB317" s="86">
        <v>0</v>
      </c>
      <c r="AC317" s="86">
        <v>0</v>
      </c>
      <c r="AD317" s="86">
        <v>0</v>
      </c>
      <c r="AE317" s="86">
        <v>0</v>
      </c>
      <c r="AF317" s="86">
        <v>0</v>
      </c>
      <c r="AG317" s="86">
        <v>0</v>
      </c>
      <c r="AH317" s="86">
        <v>0</v>
      </c>
      <c r="AI317" s="253">
        <v>0</v>
      </c>
      <c r="AJ317" s="247"/>
      <c r="AK317" s="248"/>
      <c r="AL317" s="86">
        <v>0</v>
      </c>
      <c r="AM317" s="86">
        <v>0</v>
      </c>
      <c r="AN317" s="86">
        <v>0</v>
      </c>
      <c r="AO317" s="86">
        <v>0</v>
      </c>
      <c r="AP317" s="86">
        <v>0</v>
      </c>
      <c r="AQ317" s="86">
        <v>0</v>
      </c>
      <c r="AR317" s="86">
        <v>0</v>
      </c>
      <c r="AS317" s="86">
        <v>0</v>
      </c>
      <c r="AT317" s="86">
        <v>0</v>
      </c>
      <c r="AU317" s="86">
        <v>0</v>
      </c>
      <c r="AV317" s="86">
        <v>0</v>
      </c>
      <c r="AW317" s="253">
        <v>0</v>
      </c>
      <c r="AX317" s="247"/>
      <c r="AY317" s="248"/>
      <c r="AZ317" s="86">
        <v>0</v>
      </c>
      <c r="BA317" s="86">
        <v>0</v>
      </c>
      <c r="BB317" s="86">
        <v>0</v>
      </c>
      <c r="BC317" s="86">
        <v>0</v>
      </c>
      <c r="BD317" s="86">
        <v>0</v>
      </c>
      <c r="BE317" s="86">
        <v>0</v>
      </c>
      <c r="BF317" s="86">
        <v>0</v>
      </c>
      <c r="BG317" s="86">
        <v>0</v>
      </c>
      <c r="BH317" s="86">
        <v>0</v>
      </c>
      <c r="BI317" s="86">
        <v>0</v>
      </c>
      <c r="BJ317" s="86">
        <v>0</v>
      </c>
      <c r="BK317" s="253">
        <v>0</v>
      </c>
      <c r="BL317" s="247"/>
      <c r="BM317" s="277"/>
      <c r="BN317" s="86">
        <v>0</v>
      </c>
      <c r="BO317" s="86">
        <v>0</v>
      </c>
      <c r="BP317" s="86">
        <v>0</v>
      </c>
      <c r="BQ317" s="86">
        <v>0</v>
      </c>
      <c r="BR317" s="86">
        <v>0</v>
      </c>
      <c r="BS317" s="86">
        <v>0</v>
      </c>
      <c r="BT317" s="86">
        <v>0</v>
      </c>
      <c r="BU317" s="86">
        <v>0</v>
      </c>
      <c r="BV317" s="86">
        <v>0</v>
      </c>
      <c r="BW317" s="86">
        <v>0</v>
      </c>
      <c r="BX317" s="86">
        <v>0</v>
      </c>
      <c r="BY317" s="99">
        <f>SUM(G317,U317,AI317,AW317,BK317)</f>
        <v>0</v>
      </c>
      <c r="BZ317" s="12"/>
      <c r="CA317" s="116">
        <f t="shared" si="217"/>
        <v>0</v>
      </c>
      <c r="CB317" s="154">
        <f t="shared" si="218"/>
        <v>0</v>
      </c>
      <c r="CC317" s="86"/>
      <c r="CD317" s="139">
        <f t="shared" si="215"/>
        <v>0</v>
      </c>
      <c r="CE317" s="139">
        <v>0</v>
      </c>
      <c r="CF317" s="139">
        <v>0</v>
      </c>
      <c r="CG317" s="139">
        <v>0</v>
      </c>
      <c r="CH317" s="139">
        <v>0</v>
      </c>
      <c r="CI317" s="139">
        <v>0</v>
      </c>
      <c r="CJ317" s="139">
        <v>0</v>
      </c>
      <c r="CK317" s="139">
        <v>0</v>
      </c>
      <c r="CL317" s="139">
        <v>0</v>
      </c>
      <c r="CM317" s="139">
        <v>0</v>
      </c>
      <c r="CN317" s="139">
        <v>0</v>
      </c>
      <c r="CO317" s="139">
        <v>0</v>
      </c>
      <c r="CP317" s="139">
        <v>0</v>
      </c>
      <c r="CQ317" s="139">
        <v>0</v>
      </c>
      <c r="CR317" s="139">
        <v>0</v>
      </c>
      <c r="CS317" s="139">
        <v>0</v>
      </c>
      <c r="CT317" s="139">
        <v>0</v>
      </c>
      <c r="CU317" s="139">
        <v>0</v>
      </c>
      <c r="CV317" s="139">
        <v>0</v>
      </c>
      <c r="CW317" s="139">
        <v>0</v>
      </c>
      <c r="CX317" s="139">
        <v>0</v>
      </c>
      <c r="CY317" s="139">
        <v>0</v>
      </c>
      <c r="CZ317" s="139">
        <v>0</v>
      </c>
      <c r="DA317" s="139">
        <v>0</v>
      </c>
      <c r="DB317" s="139">
        <v>0</v>
      </c>
      <c r="DC317" s="139">
        <v>0</v>
      </c>
      <c r="DD317" s="139">
        <v>0</v>
      </c>
      <c r="DE317" s="139">
        <v>0</v>
      </c>
      <c r="DF317" s="139">
        <v>0</v>
      </c>
      <c r="DG317" s="139">
        <v>0</v>
      </c>
    </row>
    <row r="318" spans="1:111" hidden="1" x14ac:dyDescent="0.25">
      <c r="A318" s="270" t="s">
        <v>84</v>
      </c>
      <c r="B318" s="271"/>
      <c r="C318" s="271"/>
      <c r="D318" s="271"/>
      <c r="E318" s="271"/>
      <c r="F318" s="53"/>
      <c r="G318" s="253">
        <v>0</v>
      </c>
      <c r="H318" s="247"/>
      <c r="I318" s="248"/>
      <c r="J318" s="115">
        <v>0</v>
      </c>
      <c r="K318" s="115">
        <v>0</v>
      </c>
      <c r="L318" s="115">
        <v>0</v>
      </c>
      <c r="M318" s="115">
        <v>0</v>
      </c>
      <c r="N318" s="115">
        <v>0</v>
      </c>
      <c r="O318" s="115">
        <v>0</v>
      </c>
      <c r="P318" s="115">
        <v>0</v>
      </c>
      <c r="Q318" s="115">
        <v>0</v>
      </c>
      <c r="R318" s="115">
        <v>0</v>
      </c>
      <c r="S318" s="115">
        <v>0</v>
      </c>
      <c r="T318" s="115">
        <v>0</v>
      </c>
      <c r="U318" s="253">
        <v>0</v>
      </c>
      <c r="V318" s="247"/>
      <c r="W318" s="248"/>
      <c r="X318" s="115">
        <v>0</v>
      </c>
      <c r="Y318" s="115">
        <v>0</v>
      </c>
      <c r="Z318" s="115">
        <v>0</v>
      </c>
      <c r="AA318" s="115">
        <v>0</v>
      </c>
      <c r="AB318" s="115">
        <v>0</v>
      </c>
      <c r="AC318" s="115">
        <v>0</v>
      </c>
      <c r="AD318" s="115">
        <v>0</v>
      </c>
      <c r="AE318" s="115">
        <v>0</v>
      </c>
      <c r="AF318" s="115">
        <v>0</v>
      </c>
      <c r="AG318" s="115">
        <v>0</v>
      </c>
      <c r="AH318" s="115">
        <v>0</v>
      </c>
      <c r="AI318" s="253">
        <v>0</v>
      </c>
      <c r="AJ318" s="247"/>
      <c r="AK318" s="248"/>
      <c r="AL318" s="115">
        <v>0</v>
      </c>
      <c r="AM318" s="115">
        <v>0</v>
      </c>
      <c r="AN318" s="115">
        <v>0</v>
      </c>
      <c r="AO318" s="115">
        <v>0</v>
      </c>
      <c r="AP318" s="115">
        <v>0</v>
      </c>
      <c r="AQ318" s="115">
        <v>0</v>
      </c>
      <c r="AR318" s="115">
        <v>0</v>
      </c>
      <c r="AS318" s="115">
        <v>0</v>
      </c>
      <c r="AT318" s="115">
        <v>0</v>
      </c>
      <c r="AU318" s="115">
        <v>0</v>
      </c>
      <c r="AV318" s="115">
        <v>0</v>
      </c>
      <c r="AW318" s="253">
        <v>0</v>
      </c>
      <c r="AX318" s="247"/>
      <c r="AY318" s="248"/>
      <c r="AZ318" s="115">
        <v>0</v>
      </c>
      <c r="BA318" s="115">
        <v>0</v>
      </c>
      <c r="BB318" s="115">
        <v>0</v>
      </c>
      <c r="BC318" s="115">
        <v>0</v>
      </c>
      <c r="BD318" s="115">
        <v>0</v>
      </c>
      <c r="BE318" s="115">
        <v>0</v>
      </c>
      <c r="BF318" s="115">
        <v>0</v>
      </c>
      <c r="BG318" s="115">
        <v>0</v>
      </c>
      <c r="BH318" s="115">
        <v>0</v>
      </c>
      <c r="BI318" s="115">
        <v>0</v>
      </c>
      <c r="BJ318" s="115">
        <v>0</v>
      </c>
      <c r="BK318" s="253">
        <v>0</v>
      </c>
      <c r="BL318" s="247"/>
      <c r="BM318" s="248"/>
      <c r="BN318" s="115">
        <v>0</v>
      </c>
      <c r="BO318" s="115">
        <v>0</v>
      </c>
      <c r="BP318" s="115">
        <v>0</v>
      </c>
      <c r="BQ318" s="115">
        <v>0</v>
      </c>
      <c r="BR318" s="115">
        <v>0</v>
      </c>
      <c r="BS318" s="115">
        <v>0</v>
      </c>
      <c r="BT318" s="115">
        <v>0</v>
      </c>
      <c r="BU318" s="115">
        <v>0</v>
      </c>
      <c r="BV318" s="115">
        <v>0</v>
      </c>
      <c r="BW318" s="115">
        <v>0</v>
      </c>
      <c r="BX318" s="115">
        <v>0</v>
      </c>
      <c r="BY318" s="99">
        <f t="shared" si="216"/>
        <v>0</v>
      </c>
      <c r="BZ318" s="12"/>
      <c r="CA318" s="116">
        <f t="shared" si="217"/>
        <v>0</v>
      </c>
      <c r="CB318" s="154">
        <f t="shared" si="218"/>
        <v>0</v>
      </c>
      <c r="CC318" s="115"/>
      <c r="CD318" s="139">
        <f t="shared" si="215"/>
        <v>0</v>
      </c>
      <c r="CE318" s="139">
        <v>0</v>
      </c>
      <c r="CF318" s="139">
        <v>0</v>
      </c>
      <c r="CG318" s="139">
        <v>0</v>
      </c>
      <c r="CH318" s="139">
        <v>0</v>
      </c>
      <c r="CI318" s="139">
        <v>0</v>
      </c>
      <c r="CJ318" s="139">
        <v>0</v>
      </c>
      <c r="CK318" s="139">
        <v>0</v>
      </c>
      <c r="CL318" s="139">
        <v>0</v>
      </c>
      <c r="CM318" s="139">
        <v>0</v>
      </c>
      <c r="CN318" s="139">
        <v>0</v>
      </c>
      <c r="CO318" s="139">
        <v>0</v>
      </c>
      <c r="CP318" s="139">
        <v>0</v>
      </c>
      <c r="CQ318" s="139">
        <v>0</v>
      </c>
      <c r="CR318" s="139">
        <v>0</v>
      </c>
      <c r="CS318" s="139">
        <v>0</v>
      </c>
      <c r="CT318" s="139">
        <v>0</v>
      </c>
      <c r="CU318" s="139">
        <v>0</v>
      </c>
      <c r="CV318" s="139">
        <v>0</v>
      </c>
      <c r="CW318" s="139">
        <v>0</v>
      </c>
      <c r="CX318" s="139">
        <v>0</v>
      </c>
      <c r="CY318" s="139">
        <v>0</v>
      </c>
      <c r="CZ318" s="139">
        <v>0</v>
      </c>
      <c r="DA318" s="139">
        <v>0</v>
      </c>
      <c r="DB318" s="139">
        <v>0</v>
      </c>
      <c r="DC318" s="139">
        <v>0</v>
      </c>
      <c r="DD318" s="139">
        <v>0</v>
      </c>
      <c r="DE318" s="139">
        <v>0</v>
      </c>
      <c r="DF318" s="139">
        <v>0</v>
      </c>
      <c r="DG318" s="139">
        <v>0</v>
      </c>
    </row>
    <row r="319" spans="1:111" hidden="1" x14ac:dyDescent="0.25">
      <c r="A319" s="270" t="s">
        <v>84</v>
      </c>
      <c r="B319" s="271"/>
      <c r="C319" s="271"/>
      <c r="D319" s="271"/>
      <c r="E319" s="271"/>
      <c r="F319" s="53"/>
      <c r="G319" s="253">
        <v>0</v>
      </c>
      <c r="H319" s="247"/>
      <c r="I319" s="248"/>
      <c r="J319" s="86">
        <v>0</v>
      </c>
      <c r="K319" s="86">
        <v>0</v>
      </c>
      <c r="L319" s="86">
        <v>0</v>
      </c>
      <c r="M319" s="86">
        <v>0</v>
      </c>
      <c r="N319" s="86">
        <v>0</v>
      </c>
      <c r="O319" s="86">
        <v>0</v>
      </c>
      <c r="P319" s="86">
        <v>0</v>
      </c>
      <c r="Q319" s="86">
        <v>0</v>
      </c>
      <c r="R319" s="86">
        <v>0</v>
      </c>
      <c r="S319" s="86">
        <v>0</v>
      </c>
      <c r="T319" s="86">
        <v>0</v>
      </c>
      <c r="U319" s="253">
        <v>0</v>
      </c>
      <c r="V319" s="247"/>
      <c r="W319" s="248"/>
      <c r="X319" s="86">
        <v>0</v>
      </c>
      <c r="Y319" s="86">
        <v>0</v>
      </c>
      <c r="Z319" s="86">
        <v>0</v>
      </c>
      <c r="AA319" s="86">
        <v>0</v>
      </c>
      <c r="AB319" s="86">
        <v>0</v>
      </c>
      <c r="AC319" s="86">
        <v>0</v>
      </c>
      <c r="AD319" s="86">
        <v>0</v>
      </c>
      <c r="AE319" s="86">
        <v>0</v>
      </c>
      <c r="AF319" s="86">
        <v>0</v>
      </c>
      <c r="AG319" s="86">
        <v>0</v>
      </c>
      <c r="AH319" s="86">
        <v>0</v>
      </c>
      <c r="AI319" s="253">
        <v>0</v>
      </c>
      <c r="AJ319" s="247"/>
      <c r="AK319" s="248"/>
      <c r="AL319" s="86">
        <v>0</v>
      </c>
      <c r="AM319" s="86">
        <v>0</v>
      </c>
      <c r="AN319" s="86">
        <v>0</v>
      </c>
      <c r="AO319" s="86">
        <v>0</v>
      </c>
      <c r="AP319" s="86">
        <v>0</v>
      </c>
      <c r="AQ319" s="86">
        <v>0</v>
      </c>
      <c r="AR319" s="86">
        <v>0</v>
      </c>
      <c r="AS319" s="86">
        <v>0</v>
      </c>
      <c r="AT319" s="86">
        <v>0</v>
      </c>
      <c r="AU319" s="86">
        <v>0</v>
      </c>
      <c r="AV319" s="86">
        <v>0</v>
      </c>
      <c r="AW319" s="253">
        <v>0</v>
      </c>
      <c r="AX319" s="247"/>
      <c r="AY319" s="248"/>
      <c r="AZ319" s="86">
        <v>0</v>
      </c>
      <c r="BA319" s="86">
        <v>0</v>
      </c>
      <c r="BB319" s="86">
        <v>0</v>
      </c>
      <c r="BC319" s="86">
        <v>0</v>
      </c>
      <c r="BD319" s="86">
        <v>0</v>
      </c>
      <c r="BE319" s="86">
        <v>0</v>
      </c>
      <c r="BF319" s="86">
        <v>0</v>
      </c>
      <c r="BG319" s="86">
        <v>0</v>
      </c>
      <c r="BH319" s="86">
        <v>0</v>
      </c>
      <c r="BI319" s="86">
        <v>0</v>
      </c>
      <c r="BJ319" s="86">
        <v>0</v>
      </c>
      <c r="BK319" s="253">
        <v>0</v>
      </c>
      <c r="BL319" s="247"/>
      <c r="BM319" s="277"/>
      <c r="BN319" s="86">
        <v>0</v>
      </c>
      <c r="BO319" s="86">
        <v>0</v>
      </c>
      <c r="BP319" s="86">
        <v>0</v>
      </c>
      <c r="BQ319" s="86">
        <v>0</v>
      </c>
      <c r="BR319" s="86">
        <v>0</v>
      </c>
      <c r="BS319" s="86">
        <v>0</v>
      </c>
      <c r="BT319" s="86">
        <v>0</v>
      </c>
      <c r="BU319" s="86">
        <v>0</v>
      </c>
      <c r="BV319" s="86">
        <v>0</v>
      </c>
      <c r="BW319" s="86">
        <v>0</v>
      </c>
      <c r="BX319" s="86">
        <v>0</v>
      </c>
      <c r="BY319" s="99">
        <f t="shared" si="216"/>
        <v>0</v>
      </c>
      <c r="BZ319" s="12"/>
      <c r="CA319" s="116">
        <f t="shared" si="217"/>
        <v>0</v>
      </c>
      <c r="CB319" s="154">
        <f t="shared" si="218"/>
        <v>0</v>
      </c>
      <c r="CC319" s="86"/>
      <c r="CD319" s="139">
        <f t="shared" si="215"/>
        <v>0</v>
      </c>
      <c r="CE319" s="139">
        <v>0</v>
      </c>
      <c r="CF319" s="139">
        <v>0</v>
      </c>
      <c r="CG319" s="139">
        <v>0</v>
      </c>
      <c r="CH319" s="139">
        <v>0</v>
      </c>
      <c r="CI319" s="139">
        <v>0</v>
      </c>
      <c r="CJ319" s="139">
        <v>0</v>
      </c>
      <c r="CK319" s="139">
        <v>0</v>
      </c>
      <c r="CL319" s="139">
        <v>0</v>
      </c>
      <c r="CM319" s="139">
        <v>0</v>
      </c>
      <c r="CN319" s="139">
        <v>0</v>
      </c>
      <c r="CO319" s="139">
        <v>0</v>
      </c>
      <c r="CP319" s="139">
        <v>0</v>
      </c>
      <c r="CQ319" s="139">
        <v>0</v>
      </c>
      <c r="CR319" s="139">
        <v>0</v>
      </c>
      <c r="CS319" s="139">
        <v>0</v>
      </c>
      <c r="CT319" s="139">
        <v>0</v>
      </c>
      <c r="CU319" s="139">
        <v>0</v>
      </c>
      <c r="CV319" s="139">
        <v>0</v>
      </c>
      <c r="CW319" s="139">
        <v>0</v>
      </c>
      <c r="CX319" s="139">
        <v>0</v>
      </c>
      <c r="CY319" s="139">
        <v>0</v>
      </c>
      <c r="CZ319" s="139">
        <v>0</v>
      </c>
      <c r="DA319" s="139">
        <v>0</v>
      </c>
      <c r="DB319" s="139">
        <v>0</v>
      </c>
      <c r="DC319" s="139">
        <v>0</v>
      </c>
      <c r="DD319" s="139">
        <v>0</v>
      </c>
      <c r="DE319" s="139">
        <v>0</v>
      </c>
      <c r="DF319" s="139">
        <v>0</v>
      </c>
      <c r="DG319" s="139">
        <v>0</v>
      </c>
    </row>
    <row r="320" spans="1:111" hidden="1" x14ac:dyDescent="0.25">
      <c r="A320" s="270" t="s">
        <v>84</v>
      </c>
      <c r="B320" s="271"/>
      <c r="C320" s="271"/>
      <c r="D320" s="271"/>
      <c r="E320" s="271"/>
      <c r="F320" s="53"/>
      <c r="G320" s="253">
        <v>0</v>
      </c>
      <c r="H320" s="247"/>
      <c r="I320" s="248"/>
      <c r="J320" s="115">
        <v>0</v>
      </c>
      <c r="K320" s="115">
        <v>0</v>
      </c>
      <c r="L320" s="115">
        <v>0</v>
      </c>
      <c r="M320" s="115">
        <v>0</v>
      </c>
      <c r="N320" s="115">
        <v>0</v>
      </c>
      <c r="O320" s="115">
        <v>0</v>
      </c>
      <c r="P320" s="115">
        <v>0</v>
      </c>
      <c r="Q320" s="115">
        <v>0</v>
      </c>
      <c r="R320" s="115">
        <v>0</v>
      </c>
      <c r="S320" s="115">
        <v>0</v>
      </c>
      <c r="T320" s="115">
        <v>0</v>
      </c>
      <c r="U320" s="253">
        <v>0</v>
      </c>
      <c r="V320" s="247"/>
      <c r="W320" s="248"/>
      <c r="X320" s="115">
        <v>0</v>
      </c>
      <c r="Y320" s="115">
        <v>0</v>
      </c>
      <c r="Z320" s="115">
        <v>0</v>
      </c>
      <c r="AA320" s="115">
        <v>0</v>
      </c>
      <c r="AB320" s="115">
        <v>0</v>
      </c>
      <c r="AC320" s="115">
        <v>0</v>
      </c>
      <c r="AD320" s="115">
        <v>0</v>
      </c>
      <c r="AE320" s="115">
        <v>0</v>
      </c>
      <c r="AF320" s="115">
        <v>0</v>
      </c>
      <c r="AG320" s="115">
        <v>0</v>
      </c>
      <c r="AH320" s="115">
        <v>0</v>
      </c>
      <c r="AI320" s="253">
        <v>0</v>
      </c>
      <c r="AJ320" s="247"/>
      <c r="AK320" s="248"/>
      <c r="AL320" s="115">
        <v>0</v>
      </c>
      <c r="AM320" s="115">
        <v>0</v>
      </c>
      <c r="AN320" s="115">
        <v>0</v>
      </c>
      <c r="AO320" s="115">
        <v>0</v>
      </c>
      <c r="AP320" s="115">
        <v>0</v>
      </c>
      <c r="AQ320" s="115">
        <v>0</v>
      </c>
      <c r="AR320" s="115">
        <v>0</v>
      </c>
      <c r="AS320" s="115">
        <v>0</v>
      </c>
      <c r="AT320" s="115">
        <v>0</v>
      </c>
      <c r="AU320" s="115">
        <v>0</v>
      </c>
      <c r="AV320" s="115">
        <v>0</v>
      </c>
      <c r="AW320" s="253">
        <v>0</v>
      </c>
      <c r="AX320" s="247"/>
      <c r="AY320" s="248"/>
      <c r="AZ320" s="115">
        <v>0</v>
      </c>
      <c r="BA320" s="115">
        <v>0</v>
      </c>
      <c r="BB320" s="115">
        <v>0</v>
      </c>
      <c r="BC320" s="115">
        <v>0</v>
      </c>
      <c r="BD320" s="115">
        <v>0</v>
      </c>
      <c r="BE320" s="115">
        <v>0</v>
      </c>
      <c r="BF320" s="115">
        <v>0</v>
      </c>
      <c r="BG320" s="115">
        <v>0</v>
      </c>
      <c r="BH320" s="115">
        <v>0</v>
      </c>
      <c r="BI320" s="115">
        <v>0</v>
      </c>
      <c r="BJ320" s="115">
        <v>0</v>
      </c>
      <c r="BK320" s="253">
        <v>0</v>
      </c>
      <c r="BL320" s="247"/>
      <c r="BM320" s="248"/>
      <c r="BN320" s="115">
        <v>0</v>
      </c>
      <c r="BO320" s="115">
        <v>0</v>
      </c>
      <c r="BP320" s="115">
        <v>0</v>
      </c>
      <c r="BQ320" s="115">
        <v>0</v>
      </c>
      <c r="BR320" s="115">
        <v>0</v>
      </c>
      <c r="BS320" s="115">
        <v>0</v>
      </c>
      <c r="BT320" s="115">
        <v>0</v>
      </c>
      <c r="BU320" s="115">
        <v>0</v>
      </c>
      <c r="BV320" s="115">
        <v>0</v>
      </c>
      <c r="BW320" s="115">
        <v>0</v>
      </c>
      <c r="BX320" s="115">
        <v>0</v>
      </c>
      <c r="BY320" s="99">
        <f t="shared" si="216"/>
        <v>0</v>
      </c>
      <c r="BZ320" s="12"/>
      <c r="CA320" s="116">
        <f t="shared" si="217"/>
        <v>0</v>
      </c>
      <c r="CB320" s="154">
        <f t="shared" si="218"/>
        <v>0</v>
      </c>
      <c r="CC320" s="115"/>
      <c r="CD320" s="139">
        <f t="shared" si="215"/>
        <v>0</v>
      </c>
      <c r="CE320" s="139">
        <v>0</v>
      </c>
      <c r="CF320" s="139">
        <v>0</v>
      </c>
      <c r="CG320" s="139">
        <v>0</v>
      </c>
      <c r="CH320" s="139">
        <v>0</v>
      </c>
      <c r="CI320" s="139">
        <v>0</v>
      </c>
      <c r="CJ320" s="139">
        <v>0</v>
      </c>
      <c r="CK320" s="139">
        <v>0</v>
      </c>
      <c r="CL320" s="139">
        <v>0</v>
      </c>
      <c r="CM320" s="139">
        <v>0</v>
      </c>
      <c r="CN320" s="139">
        <v>0</v>
      </c>
      <c r="CO320" s="139">
        <v>0</v>
      </c>
      <c r="CP320" s="139">
        <v>0</v>
      </c>
      <c r="CQ320" s="139">
        <v>0</v>
      </c>
      <c r="CR320" s="139">
        <v>0</v>
      </c>
      <c r="CS320" s="139">
        <v>0</v>
      </c>
      <c r="CT320" s="139">
        <v>0</v>
      </c>
      <c r="CU320" s="139">
        <v>0</v>
      </c>
      <c r="CV320" s="139">
        <v>0</v>
      </c>
      <c r="CW320" s="139">
        <v>0</v>
      </c>
      <c r="CX320" s="139">
        <v>0</v>
      </c>
      <c r="CY320" s="139">
        <v>0</v>
      </c>
      <c r="CZ320" s="139">
        <v>0</v>
      </c>
      <c r="DA320" s="139">
        <v>0</v>
      </c>
      <c r="DB320" s="139">
        <v>0</v>
      </c>
      <c r="DC320" s="139">
        <v>0</v>
      </c>
      <c r="DD320" s="139">
        <v>0</v>
      </c>
      <c r="DE320" s="139">
        <v>0</v>
      </c>
      <c r="DF320" s="139">
        <v>0</v>
      </c>
      <c r="DG320" s="139">
        <v>0</v>
      </c>
    </row>
    <row r="321" spans="1:112" hidden="1" x14ac:dyDescent="0.25">
      <c r="A321" s="270" t="s">
        <v>84</v>
      </c>
      <c r="B321" s="271"/>
      <c r="C321" s="271"/>
      <c r="D321" s="271"/>
      <c r="E321" s="271"/>
      <c r="F321" s="53"/>
      <c r="G321" s="253">
        <v>0</v>
      </c>
      <c r="H321" s="247"/>
      <c r="I321" s="248"/>
      <c r="J321" s="86">
        <v>0</v>
      </c>
      <c r="K321" s="86">
        <v>0</v>
      </c>
      <c r="L321" s="86">
        <v>0</v>
      </c>
      <c r="M321" s="86">
        <v>0</v>
      </c>
      <c r="N321" s="86">
        <v>0</v>
      </c>
      <c r="O321" s="86">
        <v>0</v>
      </c>
      <c r="P321" s="86">
        <v>0</v>
      </c>
      <c r="Q321" s="86">
        <v>0</v>
      </c>
      <c r="R321" s="86">
        <v>0</v>
      </c>
      <c r="S321" s="86">
        <v>0</v>
      </c>
      <c r="T321" s="86">
        <v>0</v>
      </c>
      <c r="U321" s="253">
        <v>0</v>
      </c>
      <c r="V321" s="247"/>
      <c r="W321" s="248"/>
      <c r="X321" s="86">
        <v>0</v>
      </c>
      <c r="Y321" s="86">
        <v>0</v>
      </c>
      <c r="Z321" s="86">
        <v>0</v>
      </c>
      <c r="AA321" s="86">
        <v>0</v>
      </c>
      <c r="AB321" s="86">
        <v>0</v>
      </c>
      <c r="AC321" s="86">
        <v>0</v>
      </c>
      <c r="AD321" s="86">
        <v>0</v>
      </c>
      <c r="AE321" s="86">
        <v>0</v>
      </c>
      <c r="AF321" s="86">
        <v>0</v>
      </c>
      <c r="AG321" s="86">
        <v>0</v>
      </c>
      <c r="AH321" s="86">
        <v>0</v>
      </c>
      <c r="AI321" s="253">
        <v>0</v>
      </c>
      <c r="AJ321" s="247"/>
      <c r="AK321" s="248"/>
      <c r="AL321" s="86">
        <v>0</v>
      </c>
      <c r="AM321" s="86">
        <v>0</v>
      </c>
      <c r="AN321" s="86">
        <v>0</v>
      </c>
      <c r="AO321" s="86">
        <v>0</v>
      </c>
      <c r="AP321" s="86">
        <v>0</v>
      </c>
      <c r="AQ321" s="86">
        <v>0</v>
      </c>
      <c r="AR321" s="86">
        <v>0</v>
      </c>
      <c r="AS321" s="86">
        <v>0</v>
      </c>
      <c r="AT321" s="86">
        <v>0</v>
      </c>
      <c r="AU321" s="86">
        <v>0</v>
      </c>
      <c r="AV321" s="86">
        <v>0</v>
      </c>
      <c r="AW321" s="253">
        <v>0</v>
      </c>
      <c r="AX321" s="247"/>
      <c r="AY321" s="248"/>
      <c r="AZ321" s="86">
        <v>0</v>
      </c>
      <c r="BA321" s="86">
        <v>0</v>
      </c>
      <c r="BB321" s="86">
        <v>0</v>
      </c>
      <c r="BC321" s="86">
        <v>0</v>
      </c>
      <c r="BD321" s="86">
        <v>0</v>
      </c>
      <c r="BE321" s="86">
        <v>0</v>
      </c>
      <c r="BF321" s="86">
        <v>0</v>
      </c>
      <c r="BG321" s="86">
        <v>0</v>
      </c>
      <c r="BH321" s="86">
        <v>0</v>
      </c>
      <c r="BI321" s="86">
        <v>0</v>
      </c>
      <c r="BJ321" s="86">
        <v>0</v>
      </c>
      <c r="BK321" s="253">
        <v>0</v>
      </c>
      <c r="BL321" s="247"/>
      <c r="BM321" s="277"/>
      <c r="BN321" s="86">
        <v>0</v>
      </c>
      <c r="BO321" s="86">
        <v>0</v>
      </c>
      <c r="BP321" s="86">
        <v>0</v>
      </c>
      <c r="BQ321" s="86">
        <v>0</v>
      </c>
      <c r="BR321" s="86">
        <v>0</v>
      </c>
      <c r="BS321" s="86">
        <v>0</v>
      </c>
      <c r="BT321" s="86">
        <v>0</v>
      </c>
      <c r="BU321" s="86">
        <v>0</v>
      </c>
      <c r="BV321" s="86">
        <v>0</v>
      </c>
      <c r="BW321" s="86">
        <v>0</v>
      </c>
      <c r="BX321" s="86">
        <v>0</v>
      </c>
      <c r="BY321" s="99">
        <f t="shared" si="216"/>
        <v>0</v>
      </c>
      <c r="BZ321" s="12"/>
      <c r="CA321" s="116">
        <f t="shared" si="217"/>
        <v>0</v>
      </c>
      <c r="CB321" s="154">
        <f t="shared" si="218"/>
        <v>0</v>
      </c>
      <c r="CC321" s="86"/>
      <c r="CD321" s="139">
        <f t="shared" si="215"/>
        <v>0</v>
      </c>
      <c r="CE321" s="139">
        <v>0</v>
      </c>
      <c r="CF321" s="139">
        <v>0</v>
      </c>
      <c r="CG321" s="139">
        <v>0</v>
      </c>
      <c r="CH321" s="139">
        <v>0</v>
      </c>
      <c r="CI321" s="139">
        <v>0</v>
      </c>
      <c r="CJ321" s="139">
        <v>0</v>
      </c>
      <c r="CK321" s="139">
        <v>0</v>
      </c>
      <c r="CL321" s="139">
        <v>0</v>
      </c>
      <c r="CM321" s="139">
        <v>0</v>
      </c>
      <c r="CN321" s="139">
        <v>0</v>
      </c>
      <c r="CO321" s="139">
        <v>0</v>
      </c>
      <c r="CP321" s="139">
        <v>0</v>
      </c>
      <c r="CQ321" s="139">
        <v>0</v>
      </c>
      <c r="CR321" s="139">
        <v>0</v>
      </c>
      <c r="CS321" s="139">
        <v>0</v>
      </c>
      <c r="CT321" s="139">
        <v>0</v>
      </c>
      <c r="CU321" s="139">
        <v>0</v>
      </c>
      <c r="CV321" s="139">
        <v>0</v>
      </c>
      <c r="CW321" s="139">
        <v>0</v>
      </c>
      <c r="CX321" s="139">
        <v>0</v>
      </c>
      <c r="CY321" s="139">
        <v>0</v>
      </c>
      <c r="CZ321" s="139">
        <v>0</v>
      </c>
      <c r="DA321" s="139">
        <v>0</v>
      </c>
      <c r="DB321" s="139">
        <v>0</v>
      </c>
      <c r="DC321" s="139">
        <v>0</v>
      </c>
      <c r="DD321" s="139">
        <v>0</v>
      </c>
      <c r="DE321" s="139">
        <v>0</v>
      </c>
      <c r="DF321" s="139">
        <v>0</v>
      </c>
      <c r="DG321" s="139">
        <v>0</v>
      </c>
    </row>
    <row r="322" spans="1:112" hidden="1" x14ac:dyDescent="0.25">
      <c r="A322" s="270"/>
      <c r="B322" s="247"/>
      <c r="C322" s="247"/>
      <c r="D322" s="87"/>
      <c r="E322" s="87"/>
      <c r="F322" s="194"/>
      <c r="G322" s="270"/>
      <c r="H322" s="271"/>
      <c r="I322" s="306"/>
      <c r="J322" s="87"/>
      <c r="K322" s="87"/>
      <c r="L322" s="87"/>
      <c r="M322" s="87"/>
      <c r="N322" s="87"/>
      <c r="O322" s="87"/>
      <c r="P322" s="87"/>
      <c r="Q322" s="87"/>
      <c r="R322" s="87"/>
      <c r="S322" s="87"/>
      <c r="T322" s="87"/>
      <c r="U322" s="246"/>
      <c r="V322" s="247"/>
      <c r="W322" s="248"/>
      <c r="X322" s="87"/>
      <c r="Y322" s="87"/>
      <c r="Z322" s="87"/>
      <c r="AA322" s="87"/>
      <c r="AB322" s="87"/>
      <c r="AC322" s="87"/>
      <c r="AD322" s="87"/>
      <c r="AE322" s="87"/>
      <c r="AF322" s="87"/>
      <c r="AG322" s="87"/>
      <c r="AH322" s="87"/>
      <c r="AI322" s="246"/>
      <c r="AJ322" s="247"/>
      <c r="AK322" s="248"/>
      <c r="AL322" s="87"/>
      <c r="AM322" s="87"/>
      <c r="AN322" s="87"/>
      <c r="AO322" s="87"/>
      <c r="AP322" s="87"/>
      <c r="AQ322" s="87"/>
      <c r="AR322" s="87"/>
      <c r="AS322" s="87"/>
      <c r="AT322" s="87"/>
      <c r="AU322" s="87"/>
      <c r="AV322" s="87"/>
      <c r="AW322" s="246"/>
      <c r="AX322" s="247"/>
      <c r="AY322" s="248"/>
      <c r="AZ322" s="87"/>
      <c r="BA322" s="87"/>
      <c r="BB322" s="87"/>
      <c r="BC322" s="87"/>
      <c r="BD322" s="87"/>
      <c r="BE322" s="87"/>
      <c r="BF322" s="87"/>
      <c r="BG322" s="87"/>
      <c r="BH322" s="87"/>
      <c r="BI322" s="87"/>
      <c r="BJ322" s="87"/>
      <c r="BK322" s="246"/>
      <c r="BL322" s="247"/>
      <c r="BM322" s="277"/>
      <c r="BN322" s="87"/>
      <c r="BO322" s="87"/>
      <c r="BP322" s="87"/>
      <c r="BQ322" s="87"/>
      <c r="BR322" s="87"/>
      <c r="BS322" s="87"/>
      <c r="BT322" s="87"/>
      <c r="BU322" s="87"/>
      <c r="BV322" s="87"/>
      <c r="BW322" s="87"/>
      <c r="BX322" s="87"/>
      <c r="BY322" s="101"/>
      <c r="BZ322" s="12"/>
      <c r="CA322" s="107"/>
      <c r="CB322" s="155"/>
      <c r="CC322" s="87"/>
      <c r="CD322" s="138"/>
      <c r="CE322" s="138"/>
      <c r="CF322" s="138"/>
      <c r="CG322" s="138"/>
      <c r="CH322" s="138"/>
      <c r="CI322" s="138"/>
      <c r="CJ322" s="138"/>
      <c r="CK322" s="138"/>
      <c r="CL322" s="138"/>
      <c r="CM322" s="138"/>
      <c r="CN322" s="138"/>
      <c r="CO322" s="138"/>
      <c r="CP322" s="138"/>
      <c r="CQ322" s="138"/>
      <c r="CR322" s="138"/>
      <c r="CS322" s="138"/>
      <c r="CT322" s="138"/>
      <c r="CU322" s="138"/>
      <c r="CV322" s="138"/>
      <c r="CW322" s="138"/>
      <c r="CX322" s="138"/>
      <c r="CY322" s="138"/>
      <c r="CZ322" s="138"/>
      <c r="DA322" s="138"/>
      <c r="DB322" s="138"/>
      <c r="DC322" s="138"/>
      <c r="DD322" s="138"/>
      <c r="DE322" s="138"/>
      <c r="DF322" s="138"/>
      <c r="DG322" s="138"/>
    </row>
    <row r="323" spans="1:112" ht="15.75" hidden="1" thickBot="1" x14ac:dyDescent="0.3">
      <c r="A323" s="45" t="s">
        <v>46</v>
      </c>
      <c r="B323" s="33"/>
      <c r="C323" s="33"/>
      <c r="D323" s="33"/>
      <c r="E323" s="33"/>
      <c r="F323" s="46"/>
      <c r="G323" s="242">
        <f>SUM(G312:I321)</f>
        <v>0</v>
      </c>
      <c r="H323" s="282"/>
      <c r="I323" s="283"/>
      <c r="J323" s="195">
        <f>SUM(J312:J321)</f>
        <v>0</v>
      </c>
      <c r="K323" s="195">
        <f>SUM(K312:K321)</f>
        <v>0</v>
      </c>
      <c r="L323" s="195">
        <f t="shared" ref="L323:T323" si="219">SUM(L312:L321)</f>
        <v>0</v>
      </c>
      <c r="M323" s="195">
        <f t="shared" si="219"/>
        <v>0</v>
      </c>
      <c r="N323" s="195">
        <f t="shared" si="219"/>
        <v>0</v>
      </c>
      <c r="O323" s="195">
        <f t="shared" si="219"/>
        <v>0</v>
      </c>
      <c r="P323" s="195">
        <f t="shared" si="219"/>
        <v>0</v>
      </c>
      <c r="Q323" s="195">
        <f t="shared" si="219"/>
        <v>0</v>
      </c>
      <c r="R323" s="195">
        <f t="shared" si="219"/>
        <v>0</v>
      </c>
      <c r="S323" s="195">
        <f t="shared" si="219"/>
        <v>0</v>
      </c>
      <c r="T323" s="195">
        <f t="shared" si="219"/>
        <v>0</v>
      </c>
      <c r="U323" s="265">
        <f>SUM(U312:W321)</f>
        <v>0</v>
      </c>
      <c r="V323" s="275"/>
      <c r="W323" s="276"/>
      <c r="X323" s="195">
        <f>SUM(X312:X321)</f>
        <v>0</v>
      </c>
      <c r="Y323" s="195">
        <f t="shared" ref="Y323:AH323" si="220">SUM(Y312:Y321)</f>
        <v>0</v>
      </c>
      <c r="Z323" s="195">
        <f t="shared" si="220"/>
        <v>0</v>
      </c>
      <c r="AA323" s="195">
        <f t="shared" si="220"/>
        <v>0</v>
      </c>
      <c r="AB323" s="195">
        <f t="shared" si="220"/>
        <v>0</v>
      </c>
      <c r="AC323" s="195">
        <f t="shared" si="220"/>
        <v>0</v>
      </c>
      <c r="AD323" s="195">
        <f t="shared" si="220"/>
        <v>0</v>
      </c>
      <c r="AE323" s="195">
        <f t="shared" si="220"/>
        <v>0</v>
      </c>
      <c r="AF323" s="195">
        <f t="shared" si="220"/>
        <v>0</v>
      </c>
      <c r="AG323" s="195">
        <f t="shared" si="220"/>
        <v>0</v>
      </c>
      <c r="AH323" s="195">
        <f t="shared" si="220"/>
        <v>0</v>
      </c>
      <c r="AI323" s="265">
        <f>SUM(AI312:AK321)</f>
        <v>0</v>
      </c>
      <c r="AJ323" s="275"/>
      <c r="AK323" s="276"/>
      <c r="AL323" s="195">
        <f>SUM(AL312:AL321)</f>
        <v>0</v>
      </c>
      <c r="AM323" s="195">
        <f t="shared" ref="AM323:AV323" si="221">SUM(AM312:AM321)</f>
        <v>0</v>
      </c>
      <c r="AN323" s="195">
        <f t="shared" si="221"/>
        <v>0</v>
      </c>
      <c r="AO323" s="195">
        <f t="shared" si="221"/>
        <v>0</v>
      </c>
      <c r="AP323" s="195">
        <f t="shared" si="221"/>
        <v>0</v>
      </c>
      <c r="AQ323" s="195">
        <f t="shared" si="221"/>
        <v>0</v>
      </c>
      <c r="AR323" s="195">
        <f t="shared" si="221"/>
        <v>0</v>
      </c>
      <c r="AS323" s="195">
        <f t="shared" si="221"/>
        <v>0</v>
      </c>
      <c r="AT323" s="195">
        <f t="shared" si="221"/>
        <v>0</v>
      </c>
      <c r="AU323" s="195">
        <f t="shared" si="221"/>
        <v>0</v>
      </c>
      <c r="AV323" s="195">
        <f t="shared" si="221"/>
        <v>0</v>
      </c>
      <c r="AW323" s="265">
        <f>SUM(AW312:AY321)</f>
        <v>0</v>
      </c>
      <c r="AX323" s="275"/>
      <c r="AY323" s="276"/>
      <c r="AZ323" s="195">
        <f>SUM(AZ312:AZ321)</f>
        <v>0</v>
      </c>
      <c r="BA323" s="195">
        <f t="shared" ref="BA323:BJ323" si="222">SUM(BA312:BA321)</f>
        <v>0</v>
      </c>
      <c r="BB323" s="195">
        <f t="shared" si="222"/>
        <v>0</v>
      </c>
      <c r="BC323" s="195">
        <f t="shared" si="222"/>
        <v>0</v>
      </c>
      <c r="BD323" s="195">
        <f t="shared" si="222"/>
        <v>0</v>
      </c>
      <c r="BE323" s="195">
        <f t="shared" si="222"/>
        <v>0</v>
      </c>
      <c r="BF323" s="195">
        <f t="shared" si="222"/>
        <v>0</v>
      </c>
      <c r="BG323" s="195">
        <f t="shared" si="222"/>
        <v>0</v>
      </c>
      <c r="BH323" s="195">
        <f t="shared" si="222"/>
        <v>0</v>
      </c>
      <c r="BI323" s="195">
        <f t="shared" si="222"/>
        <v>0</v>
      </c>
      <c r="BJ323" s="195">
        <f t="shared" si="222"/>
        <v>0</v>
      </c>
      <c r="BK323" s="265">
        <f>SUM(BK312:BM321)</f>
        <v>0</v>
      </c>
      <c r="BL323" s="275"/>
      <c r="BM323" s="276"/>
      <c r="BN323" s="195">
        <f>SUM(BN312:BN321)</f>
        <v>0</v>
      </c>
      <c r="BO323" s="195">
        <f t="shared" ref="BO323:BX323" si="223">SUM(BO312:BO321)</f>
        <v>0</v>
      </c>
      <c r="BP323" s="195">
        <f t="shared" si="223"/>
        <v>0</v>
      </c>
      <c r="BQ323" s="195">
        <f t="shared" si="223"/>
        <v>0</v>
      </c>
      <c r="BR323" s="195">
        <f t="shared" si="223"/>
        <v>0</v>
      </c>
      <c r="BS323" s="195">
        <f t="shared" si="223"/>
        <v>0</v>
      </c>
      <c r="BT323" s="195">
        <f t="shared" si="223"/>
        <v>0</v>
      </c>
      <c r="BU323" s="195">
        <f t="shared" si="223"/>
        <v>0</v>
      </c>
      <c r="BV323" s="195">
        <f t="shared" si="223"/>
        <v>0</v>
      </c>
      <c r="BW323" s="195">
        <f t="shared" si="223"/>
        <v>0</v>
      </c>
      <c r="BX323" s="195">
        <f t="shared" si="223"/>
        <v>0</v>
      </c>
      <c r="BY323" s="179">
        <f>SUM(BY312:BY321)</f>
        <v>0</v>
      </c>
      <c r="BZ323" s="177"/>
      <c r="CA323" s="167">
        <f>SUM(CA312:CA321)</f>
        <v>0</v>
      </c>
      <c r="CB323" s="168">
        <f>SUM(CB312:CB321)</f>
        <v>0</v>
      </c>
      <c r="CC323" s="52"/>
      <c r="CD323" s="135">
        <f>SUM(CD312:CD321)</f>
        <v>0</v>
      </c>
      <c r="CE323" s="135">
        <f>SUM(CE312:CE321)</f>
        <v>0</v>
      </c>
      <c r="CF323" s="135">
        <f t="shared" ref="CF323:DG323" si="224">SUM(CF312:CF321)</f>
        <v>0</v>
      </c>
      <c r="CG323" s="135">
        <f t="shared" si="224"/>
        <v>0</v>
      </c>
      <c r="CH323" s="135">
        <f t="shared" si="224"/>
        <v>0</v>
      </c>
      <c r="CI323" s="135">
        <f t="shared" si="224"/>
        <v>0</v>
      </c>
      <c r="CJ323" s="135">
        <f t="shared" si="224"/>
        <v>0</v>
      </c>
      <c r="CK323" s="135">
        <f t="shared" si="224"/>
        <v>0</v>
      </c>
      <c r="CL323" s="135">
        <f t="shared" si="224"/>
        <v>0</v>
      </c>
      <c r="CM323" s="135">
        <f t="shared" si="224"/>
        <v>0</v>
      </c>
      <c r="CN323" s="135">
        <f t="shared" si="224"/>
        <v>0</v>
      </c>
      <c r="CO323" s="135">
        <f t="shared" si="224"/>
        <v>0</v>
      </c>
      <c r="CP323" s="135">
        <f t="shared" si="224"/>
        <v>0</v>
      </c>
      <c r="CQ323" s="135">
        <f t="shared" si="224"/>
        <v>0</v>
      </c>
      <c r="CR323" s="135">
        <f t="shared" si="224"/>
        <v>0</v>
      </c>
      <c r="CS323" s="135">
        <f t="shared" si="224"/>
        <v>0</v>
      </c>
      <c r="CT323" s="135">
        <f t="shared" si="224"/>
        <v>0</v>
      </c>
      <c r="CU323" s="135">
        <f t="shared" si="224"/>
        <v>0</v>
      </c>
      <c r="CV323" s="135">
        <f t="shared" si="224"/>
        <v>0</v>
      </c>
      <c r="CW323" s="135">
        <f t="shared" si="224"/>
        <v>0</v>
      </c>
      <c r="CX323" s="135">
        <f t="shared" si="224"/>
        <v>0</v>
      </c>
      <c r="CY323" s="135">
        <f t="shared" si="224"/>
        <v>0</v>
      </c>
      <c r="CZ323" s="135">
        <f t="shared" si="224"/>
        <v>0</v>
      </c>
      <c r="DA323" s="135">
        <f t="shared" si="224"/>
        <v>0</v>
      </c>
      <c r="DB323" s="135">
        <f t="shared" si="224"/>
        <v>0</v>
      </c>
      <c r="DC323" s="135">
        <f t="shared" si="224"/>
        <v>0</v>
      </c>
      <c r="DD323" s="135">
        <f t="shared" si="224"/>
        <v>0</v>
      </c>
      <c r="DE323" s="135">
        <f t="shared" si="224"/>
        <v>0</v>
      </c>
      <c r="DF323" s="135">
        <f t="shared" si="224"/>
        <v>0</v>
      </c>
      <c r="DG323" s="135">
        <f t="shared" si="224"/>
        <v>0</v>
      </c>
    </row>
    <row r="324" spans="1:112" ht="15.75" hidden="1" thickBot="1" x14ac:dyDescent="0.3">
      <c r="A324" s="12"/>
      <c r="B324" s="12"/>
      <c r="C324" s="12"/>
      <c r="D324" s="12"/>
      <c r="E324" s="12"/>
      <c r="F324" s="12"/>
      <c r="G324" s="12"/>
      <c r="H324" s="12"/>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c r="BH324" s="13"/>
      <c r="BI324" s="13"/>
      <c r="BJ324" s="13"/>
      <c r="BK324" s="13"/>
      <c r="BL324" s="13"/>
      <c r="BM324" s="13"/>
      <c r="BN324" s="13"/>
      <c r="BO324" s="13"/>
      <c r="BP324" s="13"/>
      <c r="BQ324" s="13"/>
      <c r="BR324" s="13"/>
      <c r="BS324" s="13"/>
      <c r="BT324" s="13"/>
      <c r="BU324" s="13"/>
      <c r="BV324" s="13"/>
      <c r="BW324" s="13"/>
      <c r="BX324" s="13"/>
      <c r="BY324" s="13"/>
      <c r="BZ324" s="12"/>
      <c r="CA324" s="13"/>
      <c r="CB324" s="88"/>
      <c r="CC324" s="88"/>
      <c r="CD324" s="136"/>
      <c r="CE324" s="136"/>
      <c r="CF324" s="136"/>
      <c r="CG324" s="88"/>
      <c r="CH324" s="136"/>
      <c r="CI324" s="136"/>
      <c r="CJ324" s="136"/>
      <c r="CK324" s="136"/>
      <c r="CL324" s="136"/>
      <c r="CM324" s="88"/>
      <c r="CN324" s="136"/>
      <c r="CO324" s="136"/>
      <c r="CP324" s="136"/>
      <c r="CQ324" s="136"/>
      <c r="CR324" s="136"/>
      <c r="CS324" s="136"/>
      <c r="CT324" s="136"/>
      <c r="CU324" s="136"/>
      <c r="CV324" s="136"/>
      <c r="CW324" s="88"/>
      <c r="CX324" s="136"/>
      <c r="CY324" s="136"/>
      <c r="CZ324" s="136"/>
      <c r="DA324" s="136"/>
      <c r="DB324" s="136"/>
      <c r="DC324" s="88"/>
      <c r="DD324" s="136"/>
      <c r="DE324" s="136"/>
      <c r="DF324" s="88"/>
      <c r="DG324" s="136"/>
      <c r="DH324" s="85"/>
    </row>
    <row r="325" spans="1:112" hidden="1" x14ac:dyDescent="0.25">
      <c r="A325" s="47" t="s">
        <v>47</v>
      </c>
      <c r="B325" s="25"/>
      <c r="C325" s="24"/>
      <c r="D325" s="24"/>
      <c r="E325" s="24"/>
      <c r="F325" s="24"/>
      <c r="G325" s="243" t="s">
        <v>22</v>
      </c>
      <c r="H325" s="244"/>
      <c r="I325" s="245"/>
      <c r="J325" s="24" t="s">
        <v>136</v>
      </c>
      <c r="K325" s="24" t="s">
        <v>137</v>
      </c>
      <c r="L325" s="24" t="s">
        <v>138</v>
      </c>
      <c r="M325" s="24" t="s">
        <v>139</v>
      </c>
      <c r="N325" s="24" t="s">
        <v>140</v>
      </c>
      <c r="O325" s="24" t="s">
        <v>141</v>
      </c>
      <c r="P325" s="24" t="s">
        <v>142</v>
      </c>
      <c r="Q325" s="24" t="s">
        <v>143</v>
      </c>
      <c r="R325" s="24" t="s">
        <v>144</v>
      </c>
      <c r="S325" s="24" t="s">
        <v>145</v>
      </c>
      <c r="T325" s="24" t="s">
        <v>146</v>
      </c>
      <c r="U325" s="243" t="s">
        <v>23</v>
      </c>
      <c r="V325" s="244"/>
      <c r="W325" s="245"/>
      <c r="X325" s="24" t="s">
        <v>136</v>
      </c>
      <c r="Y325" s="24" t="s">
        <v>137</v>
      </c>
      <c r="Z325" s="24" t="s">
        <v>138</v>
      </c>
      <c r="AA325" s="24" t="s">
        <v>139</v>
      </c>
      <c r="AB325" s="24" t="s">
        <v>140</v>
      </c>
      <c r="AC325" s="24" t="s">
        <v>141</v>
      </c>
      <c r="AD325" s="24" t="s">
        <v>142</v>
      </c>
      <c r="AE325" s="24" t="s">
        <v>143</v>
      </c>
      <c r="AF325" s="24" t="s">
        <v>144</v>
      </c>
      <c r="AG325" s="24" t="s">
        <v>145</v>
      </c>
      <c r="AH325" s="24" t="s">
        <v>146</v>
      </c>
      <c r="AI325" s="243" t="s">
        <v>24</v>
      </c>
      <c r="AJ325" s="244"/>
      <c r="AK325" s="245"/>
      <c r="AL325" s="24" t="s">
        <v>136</v>
      </c>
      <c r="AM325" s="24" t="s">
        <v>137</v>
      </c>
      <c r="AN325" s="24" t="s">
        <v>138</v>
      </c>
      <c r="AO325" s="24" t="s">
        <v>139</v>
      </c>
      <c r="AP325" s="24" t="s">
        <v>140</v>
      </c>
      <c r="AQ325" s="24" t="s">
        <v>141</v>
      </c>
      <c r="AR325" s="24" t="s">
        <v>142</v>
      </c>
      <c r="AS325" s="24" t="s">
        <v>143</v>
      </c>
      <c r="AT325" s="24" t="s">
        <v>144</v>
      </c>
      <c r="AU325" s="24" t="s">
        <v>145</v>
      </c>
      <c r="AV325" s="24" t="s">
        <v>146</v>
      </c>
      <c r="AW325" s="243" t="s">
        <v>25</v>
      </c>
      <c r="AX325" s="244"/>
      <c r="AY325" s="245"/>
      <c r="AZ325" s="24" t="s">
        <v>136</v>
      </c>
      <c r="BA325" s="24" t="s">
        <v>137</v>
      </c>
      <c r="BB325" s="24" t="s">
        <v>138</v>
      </c>
      <c r="BC325" s="24" t="s">
        <v>139</v>
      </c>
      <c r="BD325" s="24" t="s">
        <v>140</v>
      </c>
      <c r="BE325" s="24" t="s">
        <v>141</v>
      </c>
      <c r="BF325" s="24" t="s">
        <v>142</v>
      </c>
      <c r="BG325" s="24" t="s">
        <v>143</v>
      </c>
      <c r="BH325" s="24" t="s">
        <v>144</v>
      </c>
      <c r="BI325" s="24" t="s">
        <v>145</v>
      </c>
      <c r="BJ325" s="24" t="s">
        <v>146</v>
      </c>
      <c r="BK325" s="243" t="s">
        <v>26</v>
      </c>
      <c r="BL325" s="244"/>
      <c r="BM325" s="245"/>
      <c r="BN325" s="24" t="s">
        <v>136</v>
      </c>
      <c r="BO325" s="24" t="s">
        <v>137</v>
      </c>
      <c r="BP325" s="24" t="s">
        <v>138</v>
      </c>
      <c r="BQ325" s="24" t="s">
        <v>139</v>
      </c>
      <c r="BR325" s="24" t="s">
        <v>140</v>
      </c>
      <c r="BS325" s="24" t="s">
        <v>141</v>
      </c>
      <c r="BT325" s="24" t="s">
        <v>142</v>
      </c>
      <c r="BU325" s="24" t="s">
        <v>143</v>
      </c>
      <c r="BV325" s="24" t="s">
        <v>144</v>
      </c>
      <c r="BW325" s="24" t="s">
        <v>145</v>
      </c>
      <c r="BX325" s="24" t="s">
        <v>146</v>
      </c>
      <c r="BY325" s="98" t="s">
        <v>0</v>
      </c>
      <c r="BZ325" s="12"/>
      <c r="CA325" s="111" t="s">
        <v>136</v>
      </c>
      <c r="CB325" s="98" t="s">
        <v>147</v>
      </c>
      <c r="CC325" s="28"/>
      <c r="CD325" s="134" t="s">
        <v>47</v>
      </c>
      <c r="CE325" s="134" t="s">
        <v>47</v>
      </c>
      <c r="CF325" s="134" t="s">
        <v>47</v>
      </c>
      <c r="CG325" s="134" t="s">
        <v>47</v>
      </c>
      <c r="CH325" s="134" t="s">
        <v>47</v>
      </c>
      <c r="CI325" s="134" t="s">
        <v>47</v>
      </c>
      <c r="CJ325" s="134" t="s">
        <v>47</v>
      </c>
      <c r="CK325" s="134" t="s">
        <v>47</v>
      </c>
      <c r="CL325" s="134" t="s">
        <v>47</v>
      </c>
      <c r="CM325" s="134" t="s">
        <v>47</v>
      </c>
      <c r="CN325" s="134" t="s">
        <v>47</v>
      </c>
      <c r="CO325" s="134" t="s">
        <v>47</v>
      </c>
      <c r="CP325" s="134" t="s">
        <v>47</v>
      </c>
      <c r="CQ325" s="134" t="s">
        <v>47</v>
      </c>
      <c r="CR325" s="134" t="s">
        <v>47</v>
      </c>
      <c r="CS325" s="134" t="s">
        <v>47</v>
      </c>
      <c r="CT325" s="134" t="s">
        <v>47</v>
      </c>
      <c r="CU325" s="134" t="s">
        <v>47</v>
      </c>
      <c r="CV325" s="134" t="s">
        <v>47</v>
      </c>
      <c r="CW325" s="134" t="s">
        <v>47</v>
      </c>
      <c r="CX325" s="134" t="s">
        <v>47</v>
      </c>
      <c r="CY325" s="134" t="s">
        <v>47</v>
      </c>
      <c r="CZ325" s="134" t="s">
        <v>47</v>
      </c>
      <c r="DA325" s="134" t="s">
        <v>47</v>
      </c>
      <c r="DB325" s="134" t="s">
        <v>47</v>
      </c>
      <c r="DC325" s="134" t="s">
        <v>47</v>
      </c>
      <c r="DD325" s="134" t="s">
        <v>47</v>
      </c>
      <c r="DE325" s="134" t="s">
        <v>47</v>
      </c>
      <c r="DF325" s="134" t="s">
        <v>47</v>
      </c>
      <c r="DG325" s="134" t="s">
        <v>47</v>
      </c>
    </row>
    <row r="326" spans="1:112" hidden="1" x14ac:dyDescent="0.25">
      <c r="A326" s="196"/>
      <c r="B326" s="87"/>
      <c r="C326" s="87"/>
      <c r="D326" s="87"/>
      <c r="E326" s="87"/>
      <c r="F326" s="87"/>
      <c r="G326" s="270"/>
      <c r="H326" s="247"/>
      <c r="I326" s="248"/>
      <c r="J326" s="52"/>
      <c r="K326" s="52"/>
      <c r="L326" s="52"/>
      <c r="M326" s="52"/>
      <c r="N326" s="52"/>
      <c r="O326" s="52"/>
      <c r="P326" s="52"/>
      <c r="Q326" s="52"/>
      <c r="R326" s="52"/>
      <c r="S326" s="52"/>
      <c r="T326" s="52"/>
      <c r="U326" s="246"/>
      <c r="V326" s="247"/>
      <c r="W326" s="248"/>
      <c r="X326" s="52"/>
      <c r="Y326" s="52"/>
      <c r="Z326" s="52"/>
      <c r="AA326" s="52"/>
      <c r="AB326" s="52"/>
      <c r="AC326" s="52"/>
      <c r="AD326" s="52"/>
      <c r="AE326" s="52"/>
      <c r="AF326" s="52"/>
      <c r="AG326" s="52"/>
      <c r="AH326" s="52"/>
      <c r="AI326" s="246"/>
      <c r="AJ326" s="247"/>
      <c r="AK326" s="248"/>
      <c r="AL326" s="52"/>
      <c r="AM326" s="52"/>
      <c r="AN326" s="52"/>
      <c r="AO326" s="52"/>
      <c r="AP326" s="52"/>
      <c r="AQ326" s="52"/>
      <c r="AR326" s="52"/>
      <c r="AS326" s="52"/>
      <c r="AT326" s="52"/>
      <c r="AU326" s="52"/>
      <c r="AV326" s="52"/>
      <c r="AW326" s="246"/>
      <c r="AX326" s="247"/>
      <c r="AY326" s="248"/>
      <c r="AZ326" s="52"/>
      <c r="BA326" s="52"/>
      <c r="BB326" s="52"/>
      <c r="BC326" s="52"/>
      <c r="BD326" s="52"/>
      <c r="BE326" s="52"/>
      <c r="BF326" s="52"/>
      <c r="BG326" s="52"/>
      <c r="BH326" s="52"/>
      <c r="BI326" s="52"/>
      <c r="BJ326" s="52"/>
      <c r="BK326" s="246"/>
      <c r="BL326" s="247"/>
      <c r="BM326" s="277"/>
      <c r="BN326" s="52"/>
      <c r="BO326" s="52"/>
      <c r="BP326" s="52"/>
      <c r="BQ326" s="52"/>
      <c r="BR326" s="52"/>
      <c r="BS326" s="52"/>
      <c r="BT326" s="52"/>
      <c r="BU326" s="52"/>
      <c r="BV326" s="52"/>
      <c r="BW326" s="52"/>
      <c r="BX326" s="52"/>
      <c r="BY326" s="101"/>
      <c r="BZ326" s="12"/>
      <c r="CA326" s="118"/>
      <c r="CB326" s="152"/>
      <c r="CC326" s="52"/>
      <c r="CD326" s="99"/>
      <c r="CE326" s="99"/>
      <c r="CF326" s="99"/>
      <c r="CG326" s="99"/>
      <c r="CH326" s="99"/>
      <c r="CI326" s="99"/>
      <c r="CJ326" s="99"/>
      <c r="CK326" s="99"/>
      <c r="CL326" s="99"/>
      <c r="CM326" s="99"/>
      <c r="CN326" s="99"/>
      <c r="CO326" s="99"/>
      <c r="CP326" s="99"/>
      <c r="CQ326" s="99"/>
      <c r="CR326" s="99"/>
      <c r="CS326" s="99"/>
      <c r="CT326" s="99"/>
      <c r="CU326" s="99"/>
      <c r="CV326" s="99"/>
      <c r="CW326" s="99"/>
      <c r="CX326" s="99"/>
      <c r="CY326" s="99"/>
      <c r="CZ326" s="99"/>
      <c r="DA326" s="99"/>
      <c r="DB326" s="99"/>
      <c r="DC326" s="99"/>
      <c r="DD326" s="99"/>
      <c r="DE326" s="99"/>
      <c r="DF326" s="99"/>
      <c r="DG326" s="99"/>
    </row>
    <row r="327" spans="1:112" hidden="1" x14ac:dyDescent="0.25">
      <c r="A327" s="270" t="s">
        <v>99</v>
      </c>
      <c r="B327" s="271"/>
      <c r="C327" s="271"/>
      <c r="D327" s="271"/>
      <c r="E327" s="271"/>
      <c r="F327" s="88"/>
      <c r="G327" s="253">
        <v>0</v>
      </c>
      <c r="H327" s="247"/>
      <c r="I327" s="248"/>
      <c r="J327" s="115">
        <v>0</v>
      </c>
      <c r="K327" s="115">
        <v>0</v>
      </c>
      <c r="L327" s="115">
        <v>0</v>
      </c>
      <c r="M327" s="115">
        <v>0</v>
      </c>
      <c r="N327" s="115">
        <v>0</v>
      </c>
      <c r="O327" s="115">
        <v>0</v>
      </c>
      <c r="P327" s="115">
        <v>0</v>
      </c>
      <c r="Q327" s="115">
        <v>0</v>
      </c>
      <c r="R327" s="115">
        <v>0</v>
      </c>
      <c r="S327" s="115">
        <v>0</v>
      </c>
      <c r="T327" s="115">
        <v>0</v>
      </c>
      <c r="U327" s="253">
        <v>0</v>
      </c>
      <c r="V327" s="247"/>
      <c r="W327" s="248"/>
      <c r="X327" s="115">
        <v>0</v>
      </c>
      <c r="Y327" s="115">
        <v>0</v>
      </c>
      <c r="Z327" s="115">
        <v>0</v>
      </c>
      <c r="AA327" s="115">
        <v>0</v>
      </c>
      <c r="AB327" s="115">
        <v>0</v>
      </c>
      <c r="AC327" s="115">
        <v>0</v>
      </c>
      <c r="AD327" s="115">
        <v>0</v>
      </c>
      <c r="AE327" s="115">
        <v>0</v>
      </c>
      <c r="AF327" s="115">
        <v>0</v>
      </c>
      <c r="AG327" s="115">
        <v>0</v>
      </c>
      <c r="AH327" s="115">
        <v>0</v>
      </c>
      <c r="AI327" s="253">
        <v>0</v>
      </c>
      <c r="AJ327" s="247"/>
      <c r="AK327" s="248"/>
      <c r="AL327" s="115">
        <v>0</v>
      </c>
      <c r="AM327" s="115">
        <v>0</v>
      </c>
      <c r="AN327" s="115">
        <v>0</v>
      </c>
      <c r="AO327" s="115">
        <v>0</v>
      </c>
      <c r="AP327" s="115">
        <v>0</v>
      </c>
      <c r="AQ327" s="115">
        <v>0</v>
      </c>
      <c r="AR327" s="115">
        <v>0</v>
      </c>
      <c r="AS327" s="115">
        <v>0</v>
      </c>
      <c r="AT327" s="115">
        <v>0</v>
      </c>
      <c r="AU327" s="115">
        <v>0</v>
      </c>
      <c r="AV327" s="115">
        <v>0</v>
      </c>
      <c r="AW327" s="253"/>
      <c r="AX327" s="247"/>
      <c r="AY327" s="248"/>
      <c r="AZ327" s="115">
        <v>0</v>
      </c>
      <c r="BA327" s="115">
        <v>0</v>
      </c>
      <c r="BB327" s="115">
        <v>0</v>
      </c>
      <c r="BC327" s="115">
        <v>0</v>
      </c>
      <c r="BD327" s="115">
        <v>0</v>
      </c>
      <c r="BE327" s="115">
        <v>0</v>
      </c>
      <c r="BF327" s="115">
        <v>0</v>
      </c>
      <c r="BG327" s="115">
        <v>0</v>
      </c>
      <c r="BH327" s="115">
        <v>0</v>
      </c>
      <c r="BI327" s="115">
        <v>0</v>
      </c>
      <c r="BJ327" s="115">
        <v>0</v>
      </c>
      <c r="BK327" s="253"/>
      <c r="BL327" s="247"/>
      <c r="BM327" s="277"/>
      <c r="BN327" s="115">
        <v>0</v>
      </c>
      <c r="BO327" s="115">
        <v>0</v>
      </c>
      <c r="BP327" s="115">
        <v>0</v>
      </c>
      <c r="BQ327" s="115">
        <v>0</v>
      </c>
      <c r="BR327" s="115">
        <v>0</v>
      </c>
      <c r="BS327" s="115">
        <v>0</v>
      </c>
      <c r="BT327" s="115">
        <v>0</v>
      </c>
      <c r="BU327" s="115">
        <v>0</v>
      </c>
      <c r="BV327" s="115">
        <v>0</v>
      </c>
      <c r="BW327" s="115">
        <v>0</v>
      </c>
      <c r="BX327" s="115">
        <v>0</v>
      </c>
      <c r="BY327" s="99">
        <f>SUM(G327,U327,AI327,AW327,BK327)</f>
        <v>0</v>
      </c>
      <c r="BZ327" s="12"/>
      <c r="CA327" s="116">
        <f>SUM(J327,X327,AL327,AZ327,BN327)</f>
        <v>0</v>
      </c>
      <c r="CB327" s="154">
        <f>SUM(K327:T327,Y327:AH327,AM327:AV327,BA327:BJ327,BO327:BX327)</f>
        <v>0</v>
      </c>
      <c r="CC327" s="115"/>
      <c r="CD327" s="99">
        <f t="shared" ref="CD327:CD336" si="225">BY327-SUM(CE327:DG327)</f>
        <v>0</v>
      </c>
      <c r="CE327" s="99">
        <v>0</v>
      </c>
      <c r="CF327" s="99">
        <v>0</v>
      </c>
      <c r="CG327" s="99">
        <v>0</v>
      </c>
      <c r="CH327" s="99">
        <v>0</v>
      </c>
      <c r="CI327" s="99">
        <v>0</v>
      </c>
      <c r="CJ327" s="99">
        <v>0</v>
      </c>
      <c r="CK327" s="99">
        <v>0</v>
      </c>
      <c r="CL327" s="99">
        <v>0</v>
      </c>
      <c r="CM327" s="99">
        <v>0</v>
      </c>
      <c r="CN327" s="99">
        <v>0</v>
      </c>
      <c r="CO327" s="99">
        <v>0</v>
      </c>
      <c r="CP327" s="99">
        <v>0</v>
      </c>
      <c r="CQ327" s="99">
        <v>0</v>
      </c>
      <c r="CR327" s="99">
        <v>0</v>
      </c>
      <c r="CS327" s="99">
        <v>0</v>
      </c>
      <c r="CT327" s="99">
        <v>0</v>
      </c>
      <c r="CU327" s="99">
        <v>0</v>
      </c>
      <c r="CV327" s="99">
        <v>0</v>
      </c>
      <c r="CW327" s="99">
        <v>0</v>
      </c>
      <c r="CX327" s="99">
        <v>0</v>
      </c>
      <c r="CY327" s="99">
        <v>0</v>
      </c>
      <c r="CZ327" s="99">
        <v>0</v>
      </c>
      <c r="DA327" s="99">
        <v>0</v>
      </c>
      <c r="DB327" s="99">
        <v>0</v>
      </c>
      <c r="DC327" s="99">
        <v>0</v>
      </c>
      <c r="DD327" s="99">
        <v>0</v>
      </c>
      <c r="DE327" s="99">
        <v>0</v>
      </c>
      <c r="DF327" s="99">
        <v>0</v>
      </c>
      <c r="DG327" s="99">
        <v>0</v>
      </c>
    </row>
    <row r="328" spans="1:112" hidden="1" x14ac:dyDescent="0.25">
      <c r="A328" s="270" t="s">
        <v>99</v>
      </c>
      <c r="B328" s="271"/>
      <c r="C328" s="271"/>
      <c r="D328" s="271"/>
      <c r="E328" s="271"/>
      <c r="F328" s="88"/>
      <c r="G328" s="253">
        <v>0</v>
      </c>
      <c r="H328" s="247"/>
      <c r="I328" s="248"/>
      <c r="J328" s="86">
        <v>0</v>
      </c>
      <c r="K328" s="86">
        <v>0</v>
      </c>
      <c r="L328" s="86">
        <v>0</v>
      </c>
      <c r="M328" s="86">
        <v>0</v>
      </c>
      <c r="N328" s="86">
        <v>0</v>
      </c>
      <c r="O328" s="86">
        <v>0</v>
      </c>
      <c r="P328" s="86">
        <v>0</v>
      </c>
      <c r="Q328" s="86">
        <v>0</v>
      </c>
      <c r="R328" s="86">
        <v>0</v>
      </c>
      <c r="S328" s="86">
        <v>0</v>
      </c>
      <c r="T328" s="86">
        <v>0</v>
      </c>
      <c r="U328" s="253">
        <v>0</v>
      </c>
      <c r="V328" s="247"/>
      <c r="W328" s="248"/>
      <c r="X328" s="86">
        <v>0</v>
      </c>
      <c r="Y328" s="86">
        <v>0</v>
      </c>
      <c r="Z328" s="86">
        <v>0</v>
      </c>
      <c r="AA328" s="86">
        <v>0</v>
      </c>
      <c r="AB328" s="86">
        <v>0</v>
      </c>
      <c r="AC328" s="86">
        <v>0</v>
      </c>
      <c r="AD328" s="86">
        <v>0</v>
      </c>
      <c r="AE328" s="86">
        <v>0</v>
      </c>
      <c r="AF328" s="86">
        <v>0</v>
      </c>
      <c r="AG328" s="86">
        <v>0</v>
      </c>
      <c r="AH328" s="86">
        <v>0</v>
      </c>
      <c r="AI328" s="253">
        <v>0</v>
      </c>
      <c r="AJ328" s="247"/>
      <c r="AK328" s="248"/>
      <c r="AL328" s="86">
        <v>0</v>
      </c>
      <c r="AM328" s="86">
        <v>0</v>
      </c>
      <c r="AN328" s="86">
        <v>0</v>
      </c>
      <c r="AO328" s="86">
        <v>0</v>
      </c>
      <c r="AP328" s="86">
        <v>0</v>
      </c>
      <c r="AQ328" s="86">
        <v>0</v>
      </c>
      <c r="AR328" s="86">
        <v>0</v>
      </c>
      <c r="AS328" s="86">
        <v>0</v>
      </c>
      <c r="AT328" s="86">
        <v>0</v>
      </c>
      <c r="AU328" s="86">
        <v>0</v>
      </c>
      <c r="AV328" s="86">
        <v>0</v>
      </c>
      <c r="AW328" s="253">
        <v>0</v>
      </c>
      <c r="AX328" s="247"/>
      <c r="AY328" s="248"/>
      <c r="AZ328" s="86">
        <v>0</v>
      </c>
      <c r="BA328" s="86">
        <v>0</v>
      </c>
      <c r="BB328" s="86">
        <v>0</v>
      </c>
      <c r="BC328" s="86">
        <v>0</v>
      </c>
      <c r="BD328" s="86">
        <v>0</v>
      </c>
      <c r="BE328" s="86">
        <v>0</v>
      </c>
      <c r="BF328" s="86">
        <v>0</v>
      </c>
      <c r="BG328" s="86">
        <v>0</v>
      </c>
      <c r="BH328" s="86">
        <v>0</v>
      </c>
      <c r="BI328" s="86">
        <v>0</v>
      </c>
      <c r="BJ328" s="86">
        <v>0</v>
      </c>
      <c r="BK328" s="253">
        <v>0</v>
      </c>
      <c r="BL328" s="247"/>
      <c r="BM328" s="277"/>
      <c r="BN328" s="86">
        <v>0</v>
      </c>
      <c r="BO328" s="86">
        <v>0</v>
      </c>
      <c r="BP328" s="86">
        <v>0</v>
      </c>
      <c r="BQ328" s="86">
        <v>0</v>
      </c>
      <c r="BR328" s="86">
        <v>0</v>
      </c>
      <c r="BS328" s="86">
        <v>0</v>
      </c>
      <c r="BT328" s="86">
        <v>0</v>
      </c>
      <c r="BU328" s="86">
        <v>0</v>
      </c>
      <c r="BV328" s="86">
        <v>0</v>
      </c>
      <c r="BW328" s="86">
        <v>0</v>
      </c>
      <c r="BX328" s="86">
        <v>0</v>
      </c>
      <c r="BY328" s="99">
        <f t="shared" ref="BY328:BY336" si="226">SUM(G328,U328,AI328,AW328,BK328)</f>
        <v>0</v>
      </c>
      <c r="BZ328" s="12"/>
      <c r="CA328" s="116">
        <f t="shared" ref="CA328:CA336" si="227">SUM(J328,X328,AL328,AZ328,BN328)</f>
        <v>0</v>
      </c>
      <c r="CB328" s="154">
        <f t="shared" ref="CB328:CB336" si="228">SUM(K328:T328,Y328:AH328,AM328:AV328,BA328:BJ328,BO328:BX328)</f>
        <v>0</v>
      </c>
      <c r="CC328" s="86"/>
      <c r="CD328" s="99">
        <f t="shared" si="225"/>
        <v>0</v>
      </c>
      <c r="CE328" s="99">
        <v>0</v>
      </c>
      <c r="CF328" s="99">
        <v>0</v>
      </c>
      <c r="CG328" s="99">
        <v>0</v>
      </c>
      <c r="CH328" s="99">
        <v>0</v>
      </c>
      <c r="CI328" s="99">
        <v>0</v>
      </c>
      <c r="CJ328" s="99">
        <v>0</v>
      </c>
      <c r="CK328" s="99">
        <v>0</v>
      </c>
      <c r="CL328" s="99">
        <v>0</v>
      </c>
      <c r="CM328" s="99">
        <v>0</v>
      </c>
      <c r="CN328" s="99">
        <v>0</v>
      </c>
      <c r="CO328" s="99">
        <v>0</v>
      </c>
      <c r="CP328" s="99">
        <v>0</v>
      </c>
      <c r="CQ328" s="99">
        <v>0</v>
      </c>
      <c r="CR328" s="99">
        <v>0</v>
      </c>
      <c r="CS328" s="99">
        <v>0</v>
      </c>
      <c r="CT328" s="99">
        <v>0</v>
      </c>
      <c r="CU328" s="99">
        <v>0</v>
      </c>
      <c r="CV328" s="99">
        <v>0</v>
      </c>
      <c r="CW328" s="99">
        <v>0</v>
      </c>
      <c r="CX328" s="99">
        <v>0</v>
      </c>
      <c r="CY328" s="99">
        <v>0</v>
      </c>
      <c r="CZ328" s="99">
        <v>0</v>
      </c>
      <c r="DA328" s="99">
        <v>0</v>
      </c>
      <c r="DB328" s="99">
        <v>0</v>
      </c>
      <c r="DC328" s="99">
        <v>0</v>
      </c>
      <c r="DD328" s="99">
        <v>0</v>
      </c>
      <c r="DE328" s="99">
        <v>0</v>
      </c>
      <c r="DF328" s="99">
        <v>0</v>
      </c>
      <c r="DG328" s="99">
        <v>0</v>
      </c>
    </row>
    <row r="329" spans="1:112" hidden="1" x14ac:dyDescent="0.25">
      <c r="A329" s="270" t="s">
        <v>99</v>
      </c>
      <c r="B329" s="271"/>
      <c r="C329" s="271"/>
      <c r="D329" s="271"/>
      <c r="E329" s="271"/>
      <c r="F329" s="88"/>
      <c r="G329" s="253">
        <v>0</v>
      </c>
      <c r="H329" s="247"/>
      <c r="I329" s="248"/>
      <c r="J329" s="115">
        <v>0</v>
      </c>
      <c r="K329" s="115">
        <v>0</v>
      </c>
      <c r="L329" s="115">
        <v>0</v>
      </c>
      <c r="M329" s="115">
        <v>0</v>
      </c>
      <c r="N329" s="115">
        <v>0</v>
      </c>
      <c r="O329" s="115">
        <v>0</v>
      </c>
      <c r="P329" s="115">
        <v>0</v>
      </c>
      <c r="Q329" s="115">
        <v>0</v>
      </c>
      <c r="R329" s="115">
        <v>0</v>
      </c>
      <c r="S329" s="115">
        <v>0</v>
      </c>
      <c r="T329" s="115">
        <v>0</v>
      </c>
      <c r="U329" s="253">
        <v>0</v>
      </c>
      <c r="V329" s="247"/>
      <c r="W329" s="248"/>
      <c r="X329" s="115">
        <v>0</v>
      </c>
      <c r="Y329" s="115">
        <v>0</v>
      </c>
      <c r="Z329" s="115">
        <v>0</v>
      </c>
      <c r="AA329" s="115">
        <v>0</v>
      </c>
      <c r="AB329" s="115">
        <v>0</v>
      </c>
      <c r="AC329" s="115">
        <v>0</v>
      </c>
      <c r="AD329" s="115">
        <v>0</v>
      </c>
      <c r="AE329" s="115">
        <v>0</v>
      </c>
      <c r="AF329" s="115">
        <v>0</v>
      </c>
      <c r="AG329" s="115">
        <v>0</v>
      </c>
      <c r="AH329" s="115">
        <v>0</v>
      </c>
      <c r="AI329" s="253">
        <v>0</v>
      </c>
      <c r="AJ329" s="247"/>
      <c r="AK329" s="248"/>
      <c r="AL329" s="115">
        <v>0</v>
      </c>
      <c r="AM329" s="115">
        <v>0</v>
      </c>
      <c r="AN329" s="115">
        <v>0</v>
      </c>
      <c r="AO329" s="115">
        <v>0</v>
      </c>
      <c r="AP329" s="115">
        <v>0</v>
      </c>
      <c r="AQ329" s="115">
        <v>0</v>
      </c>
      <c r="AR329" s="115">
        <v>0</v>
      </c>
      <c r="AS329" s="115">
        <v>0</v>
      </c>
      <c r="AT329" s="115">
        <v>0</v>
      </c>
      <c r="AU329" s="115">
        <v>0</v>
      </c>
      <c r="AV329" s="115">
        <v>0</v>
      </c>
      <c r="AW329" s="253">
        <v>0</v>
      </c>
      <c r="AX329" s="247"/>
      <c r="AY329" s="248"/>
      <c r="AZ329" s="115">
        <v>0</v>
      </c>
      <c r="BA329" s="115">
        <v>0</v>
      </c>
      <c r="BB329" s="115">
        <v>0</v>
      </c>
      <c r="BC329" s="115">
        <v>0</v>
      </c>
      <c r="BD329" s="115">
        <v>0</v>
      </c>
      <c r="BE329" s="115">
        <v>0</v>
      </c>
      <c r="BF329" s="115">
        <v>0</v>
      </c>
      <c r="BG329" s="115">
        <v>0</v>
      </c>
      <c r="BH329" s="115">
        <v>0</v>
      </c>
      <c r="BI329" s="115">
        <v>0</v>
      </c>
      <c r="BJ329" s="115">
        <v>0</v>
      </c>
      <c r="BK329" s="253">
        <v>0</v>
      </c>
      <c r="BL329" s="247"/>
      <c r="BM329" s="277"/>
      <c r="BN329" s="115">
        <v>0</v>
      </c>
      <c r="BO329" s="115">
        <v>0</v>
      </c>
      <c r="BP329" s="115">
        <v>0</v>
      </c>
      <c r="BQ329" s="115">
        <v>0</v>
      </c>
      <c r="BR329" s="115">
        <v>0</v>
      </c>
      <c r="BS329" s="115">
        <v>0</v>
      </c>
      <c r="BT329" s="115">
        <v>0</v>
      </c>
      <c r="BU329" s="115">
        <v>0</v>
      </c>
      <c r="BV329" s="115">
        <v>0</v>
      </c>
      <c r="BW329" s="115">
        <v>0</v>
      </c>
      <c r="BX329" s="115">
        <v>0</v>
      </c>
      <c r="BY329" s="99">
        <f t="shared" si="226"/>
        <v>0</v>
      </c>
      <c r="BZ329" s="12"/>
      <c r="CA329" s="116">
        <f t="shared" si="227"/>
        <v>0</v>
      </c>
      <c r="CB329" s="154">
        <f t="shared" si="228"/>
        <v>0</v>
      </c>
      <c r="CC329" s="115"/>
      <c r="CD329" s="99">
        <f t="shared" si="225"/>
        <v>0</v>
      </c>
      <c r="CE329" s="99">
        <v>0</v>
      </c>
      <c r="CF329" s="99">
        <v>0</v>
      </c>
      <c r="CG329" s="99">
        <v>0</v>
      </c>
      <c r="CH329" s="99">
        <v>0</v>
      </c>
      <c r="CI329" s="99">
        <v>0</v>
      </c>
      <c r="CJ329" s="99">
        <v>0</v>
      </c>
      <c r="CK329" s="99">
        <v>0</v>
      </c>
      <c r="CL329" s="99">
        <v>0</v>
      </c>
      <c r="CM329" s="99">
        <v>0</v>
      </c>
      <c r="CN329" s="99">
        <v>0</v>
      </c>
      <c r="CO329" s="99">
        <v>0</v>
      </c>
      <c r="CP329" s="99">
        <v>0</v>
      </c>
      <c r="CQ329" s="99">
        <v>0</v>
      </c>
      <c r="CR329" s="99">
        <v>0</v>
      </c>
      <c r="CS329" s="99">
        <v>0</v>
      </c>
      <c r="CT329" s="99">
        <v>0</v>
      </c>
      <c r="CU329" s="99">
        <v>0</v>
      </c>
      <c r="CV329" s="99">
        <v>0</v>
      </c>
      <c r="CW329" s="99">
        <v>0</v>
      </c>
      <c r="CX329" s="99">
        <v>0</v>
      </c>
      <c r="CY329" s="99">
        <v>0</v>
      </c>
      <c r="CZ329" s="99">
        <v>0</v>
      </c>
      <c r="DA329" s="99">
        <v>0</v>
      </c>
      <c r="DB329" s="99">
        <v>0</v>
      </c>
      <c r="DC329" s="99">
        <v>0</v>
      </c>
      <c r="DD329" s="99">
        <v>0</v>
      </c>
      <c r="DE329" s="99">
        <v>0</v>
      </c>
      <c r="DF329" s="99">
        <v>0</v>
      </c>
      <c r="DG329" s="99">
        <v>0</v>
      </c>
    </row>
    <row r="330" spans="1:112" hidden="1" x14ac:dyDescent="0.25">
      <c r="A330" s="270" t="s">
        <v>99</v>
      </c>
      <c r="B330" s="271"/>
      <c r="C330" s="271"/>
      <c r="D330" s="271"/>
      <c r="E330" s="271"/>
      <c r="F330" s="88"/>
      <c r="G330" s="253">
        <v>0</v>
      </c>
      <c r="H330" s="247"/>
      <c r="I330" s="248"/>
      <c r="J330" s="86">
        <v>0</v>
      </c>
      <c r="K330" s="86">
        <v>0</v>
      </c>
      <c r="L330" s="86">
        <v>0</v>
      </c>
      <c r="M330" s="86">
        <v>0</v>
      </c>
      <c r="N330" s="86">
        <v>0</v>
      </c>
      <c r="O330" s="86">
        <v>0</v>
      </c>
      <c r="P330" s="86">
        <v>0</v>
      </c>
      <c r="Q330" s="86">
        <v>0</v>
      </c>
      <c r="R330" s="86">
        <v>0</v>
      </c>
      <c r="S330" s="86">
        <v>0</v>
      </c>
      <c r="T330" s="86">
        <v>0</v>
      </c>
      <c r="U330" s="253">
        <v>0</v>
      </c>
      <c r="V330" s="247"/>
      <c r="W330" s="248"/>
      <c r="X330" s="86">
        <v>0</v>
      </c>
      <c r="Y330" s="86">
        <v>0</v>
      </c>
      <c r="Z330" s="86">
        <v>0</v>
      </c>
      <c r="AA330" s="86">
        <v>0</v>
      </c>
      <c r="AB330" s="86">
        <v>0</v>
      </c>
      <c r="AC330" s="86">
        <v>0</v>
      </c>
      <c r="AD330" s="86">
        <v>0</v>
      </c>
      <c r="AE330" s="86">
        <v>0</v>
      </c>
      <c r="AF330" s="86">
        <v>0</v>
      </c>
      <c r="AG330" s="86">
        <v>0</v>
      </c>
      <c r="AH330" s="86">
        <v>0</v>
      </c>
      <c r="AI330" s="253">
        <v>0</v>
      </c>
      <c r="AJ330" s="247"/>
      <c r="AK330" s="248"/>
      <c r="AL330" s="86">
        <v>0</v>
      </c>
      <c r="AM330" s="86">
        <v>0</v>
      </c>
      <c r="AN330" s="86">
        <v>0</v>
      </c>
      <c r="AO330" s="86">
        <v>0</v>
      </c>
      <c r="AP330" s="86">
        <v>0</v>
      </c>
      <c r="AQ330" s="86">
        <v>0</v>
      </c>
      <c r="AR330" s="86">
        <v>0</v>
      </c>
      <c r="AS330" s="86">
        <v>0</v>
      </c>
      <c r="AT330" s="86">
        <v>0</v>
      </c>
      <c r="AU330" s="86">
        <v>0</v>
      </c>
      <c r="AV330" s="86">
        <v>0</v>
      </c>
      <c r="AW330" s="253">
        <v>0</v>
      </c>
      <c r="AX330" s="247"/>
      <c r="AY330" s="248"/>
      <c r="AZ330" s="86">
        <v>0</v>
      </c>
      <c r="BA330" s="86">
        <v>0</v>
      </c>
      <c r="BB330" s="86">
        <v>0</v>
      </c>
      <c r="BC330" s="86">
        <v>0</v>
      </c>
      <c r="BD330" s="86">
        <v>0</v>
      </c>
      <c r="BE330" s="86">
        <v>0</v>
      </c>
      <c r="BF330" s="86">
        <v>0</v>
      </c>
      <c r="BG330" s="86">
        <v>0</v>
      </c>
      <c r="BH330" s="86">
        <v>0</v>
      </c>
      <c r="BI330" s="86">
        <v>0</v>
      </c>
      <c r="BJ330" s="86">
        <v>0</v>
      </c>
      <c r="BK330" s="253">
        <v>0</v>
      </c>
      <c r="BL330" s="247"/>
      <c r="BM330" s="277"/>
      <c r="BN330" s="86">
        <v>0</v>
      </c>
      <c r="BO330" s="86">
        <v>0</v>
      </c>
      <c r="BP330" s="86">
        <v>0</v>
      </c>
      <c r="BQ330" s="86">
        <v>0</v>
      </c>
      <c r="BR330" s="86">
        <v>0</v>
      </c>
      <c r="BS330" s="86">
        <v>0</v>
      </c>
      <c r="BT330" s="86">
        <v>0</v>
      </c>
      <c r="BU330" s="86">
        <v>0</v>
      </c>
      <c r="BV330" s="86">
        <v>0</v>
      </c>
      <c r="BW330" s="86">
        <v>0</v>
      </c>
      <c r="BX330" s="86">
        <v>0</v>
      </c>
      <c r="BY330" s="99">
        <f t="shared" si="226"/>
        <v>0</v>
      </c>
      <c r="BZ330" s="12"/>
      <c r="CA330" s="116">
        <f t="shared" si="227"/>
        <v>0</v>
      </c>
      <c r="CB330" s="154">
        <f t="shared" si="228"/>
        <v>0</v>
      </c>
      <c r="CC330" s="86"/>
      <c r="CD330" s="99">
        <f t="shared" si="225"/>
        <v>0</v>
      </c>
      <c r="CE330" s="99">
        <v>0</v>
      </c>
      <c r="CF330" s="99">
        <v>0</v>
      </c>
      <c r="CG330" s="99">
        <v>0</v>
      </c>
      <c r="CH330" s="99">
        <v>0</v>
      </c>
      <c r="CI330" s="99">
        <v>0</v>
      </c>
      <c r="CJ330" s="99">
        <v>0</v>
      </c>
      <c r="CK330" s="99">
        <v>0</v>
      </c>
      <c r="CL330" s="99">
        <v>0</v>
      </c>
      <c r="CM330" s="99">
        <v>0</v>
      </c>
      <c r="CN330" s="99">
        <v>0</v>
      </c>
      <c r="CO330" s="99">
        <v>0</v>
      </c>
      <c r="CP330" s="99">
        <v>0</v>
      </c>
      <c r="CQ330" s="99">
        <v>0</v>
      </c>
      <c r="CR330" s="99">
        <v>0</v>
      </c>
      <c r="CS330" s="99">
        <v>0</v>
      </c>
      <c r="CT330" s="99">
        <v>0</v>
      </c>
      <c r="CU330" s="99">
        <v>0</v>
      </c>
      <c r="CV330" s="99">
        <v>0</v>
      </c>
      <c r="CW330" s="99">
        <v>0</v>
      </c>
      <c r="CX330" s="99">
        <v>0</v>
      </c>
      <c r="CY330" s="99">
        <v>0</v>
      </c>
      <c r="CZ330" s="99">
        <v>0</v>
      </c>
      <c r="DA330" s="99">
        <v>0</v>
      </c>
      <c r="DB330" s="99">
        <v>0</v>
      </c>
      <c r="DC330" s="99">
        <v>0</v>
      </c>
      <c r="DD330" s="99">
        <v>0</v>
      </c>
      <c r="DE330" s="99">
        <v>0</v>
      </c>
      <c r="DF330" s="99">
        <v>0</v>
      </c>
      <c r="DG330" s="99">
        <v>0</v>
      </c>
    </row>
    <row r="331" spans="1:112" hidden="1" x14ac:dyDescent="0.25">
      <c r="A331" s="270" t="s">
        <v>99</v>
      </c>
      <c r="B331" s="271"/>
      <c r="C331" s="271"/>
      <c r="D331" s="271"/>
      <c r="E331" s="271"/>
      <c r="F331" s="88"/>
      <c r="G331" s="253">
        <v>0</v>
      </c>
      <c r="H331" s="247"/>
      <c r="I331" s="248"/>
      <c r="J331" s="115">
        <v>0</v>
      </c>
      <c r="K331" s="115">
        <v>0</v>
      </c>
      <c r="L331" s="115">
        <v>0</v>
      </c>
      <c r="M331" s="115">
        <v>0</v>
      </c>
      <c r="N331" s="115">
        <v>0</v>
      </c>
      <c r="O331" s="115">
        <v>0</v>
      </c>
      <c r="P331" s="115">
        <v>0</v>
      </c>
      <c r="Q331" s="115">
        <v>0</v>
      </c>
      <c r="R331" s="115">
        <v>0</v>
      </c>
      <c r="S331" s="115">
        <v>0</v>
      </c>
      <c r="T331" s="115">
        <v>0</v>
      </c>
      <c r="U331" s="253">
        <v>0</v>
      </c>
      <c r="V331" s="247"/>
      <c r="W331" s="248"/>
      <c r="X331" s="115">
        <v>0</v>
      </c>
      <c r="Y331" s="115">
        <v>0</v>
      </c>
      <c r="Z331" s="115">
        <v>0</v>
      </c>
      <c r="AA331" s="115">
        <v>0</v>
      </c>
      <c r="AB331" s="115">
        <v>0</v>
      </c>
      <c r="AC331" s="115">
        <v>0</v>
      </c>
      <c r="AD331" s="115">
        <v>0</v>
      </c>
      <c r="AE331" s="115">
        <v>0</v>
      </c>
      <c r="AF331" s="115">
        <v>0</v>
      </c>
      <c r="AG331" s="115">
        <v>0</v>
      </c>
      <c r="AH331" s="115">
        <v>0</v>
      </c>
      <c r="AI331" s="253">
        <v>0</v>
      </c>
      <c r="AJ331" s="247"/>
      <c r="AK331" s="248"/>
      <c r="AL331" s="115">
        <v>0</v>
      </c>
      <c r="AM331" s="115">
        <v>0</v>
      </c>
      <c r="AN331" s="115">
        <v>0</v>
      </c>
      <c r="AO331" s="115">
        <v>0</v>
      </c>
      <c r="AP331" s="115">
        <v>0</v>
      </c>
      <c r="AQ331" s="115">
        <v>0</v>
      </c>
      <c r="AR331" s="115">
        <v>0</v>
      </c>
      <c r="AS331" s="115">
        <v>0</v>
      </c>
      <c r="AT331" s="115">
        <v>0</v>
      </c>
      <c r="AU331" s="115">
        <v>0</v>
      </c>
      <c r="AV331" s="115">
        <v>0</v>
      </c>
      <c r="AW331" s="253">
        <v>0</v>
      </c>
      <c r="AX331" s="247"/>
      <c r="AY331" s="248"/>
      <c r="AZ331" s="115">
        <v>0</v>
      </c>
      <c r="BA331" s="115">
        <v>0</v>
      </c>
      <c r="BB331" s="115">
        <v>0</v>
      </c>
      <c r="BC331" s="115">
        <v>0</v>
      </c>
      <c r="BD331" s="115">
        <v>0</v>
      </c>
      <c r="BE331" s="115">
        <v>0</v>
      </c>
      <c r="BF331" s="115">
        <v>0</v>
      </c>
      <c r="BG331" s="115">
        <v>0</v>
      </c>
      <c r="BH331" s="115">
        <v>0</v>
      </c>
      <c r="BI331" s="115">
        <v>0</v>
      </c>
      <c r="BJ331" s="115">
        <v>0</v>
      </c>
      <c r="BK331" s="253">
        <v>0</v>
      </c>
      <c r="BL331" s="247"/>
      <c r="BM331" s="277"/>
      <c r="BN331" s="115">
        <v>0</v>
      </c>
      <c r="BO331" s="115">
        <v>0</v>
      </c>
      <c r="BP331" s="115">
        <v>0</v>
      </c>
      <c r="BQ331" s="115">
        <v>0</v>
      </c>
      <c r="BR331" s="115">
        <v>0</v>
      </c>
      <c r="BS331" s="115">
        <v>0</v>
      </c>
      <c r="BT331" s="115">
        <v>0</v>
      </c>
      <c r="BU331" s="115">
        <v>0</v>
      </c>
      <c r="BV331" s="115">
        <v>0</v>
      </c>
      <c r="BW331" s="115">
        <v>0</v>
      </c>
      <c r="BX331" s="115">
        <v>0</v>
      </c>
      <c r="BY331" s="99">
        <f t="shared" si="226"/>
        <v>0</v>
      </c>
      <c r="BZ331" s="12"/>
      <c r="CA331" s="116">
        <f t="shared" si="227"/>
        <v>0</v>
      </c>
      <c r="CB331" s="154">
        <f t="shared" si="228"/>
        <v>0</v>
      </c>
      <c r="CC331" s="115"/>
      <c r="CD331" s="99">
        <f t="shared" si="225"/>
        <v>0</v>
      </c>
      <c r="CE331" s="99">
        <v>0</v>
      </c>
      <c r="CF331" s="99">
        <v>0</v>
      </c>
      <c r="CG331" s="99">
        <v>0</v>
      </c>
      <c r="CH331" s="99">
        <v>0</v>
      </c>
      <c r="CI331" s="99">
        <v>0</v>
      </c>
      <c r="CJ331" s="99">
        <v>0</v>
      </c>
      <c r="CK331" s="99">
        <v>0</v>
      </c>
      <c r="CL331" s="99">
        <v>0</v>
      </c>
      <c r="CM331" s="99">
        <v>0</v>
      </c>
      <c r="CN331" s="99">
        <v>0</v>
      </c>
      <c r="CO331" s="99">
        <v>0</v>
      </c>
      <c r="CP331" s="99">
        <v>0</v>
      </c>
      <c r="CQ331" s="99">
        <v>0</v>
      </c>
      <c r="CR331" s="99">
        <v>0</v>
      </c>
      <c r="CS331" s="99">
        <v>0</v>
      </c>
      <c r="CT331" s="99">
        <v>0</v>
      </c>
      <c r="CU331" s="99">
        <v>0</v>
      </c>
      <c r="CV331" s="99">
        <v>0</v>
      </c>
      <c r="CW331" s="99">
        <v>0</v>
      </c>
      <c r="CX331" s="99">
        <v>0</v>
      </c>
      <c r="CY331" s="99">
        <v>0</v>
      </c>
      <c r="CZ331" s="99">
        <v>0</v>
      </c>
      <c r="DA331" s="99">
        <v>0</v>
      </c>
      <c r="DB331" s="99">
        <v>0</v>
      </c>
      <c r="DC331" s="99">
        <v>0</v>
      </c>
      <c r="DD331" s="99">
        <v>0</v>
      </c>
      <c r="DE331" s="99">
        <v>0</v>
      </c>
      <c r="DF331" s="99">
        <v>0</v>
      </c>
      <c r="DG331" s="99">
        <v>0</v>
      </c>
    </row>
    <row r="332" spans="1:112" hidden="1" x14ac:dyDescent="0.25">
      <c r="A332" s="270" t="s">
        <v>99</v>
      </c>
      <c r="B332" s="271"/>
      <c r="C332" s="271"/>
      <c r="D332" s="271"/>
      <c r="E332" s="271"/>
      <c r="F332" s="88"/>
      <c r="G332" s="253">
        <v>0</v>
      </c>
      <c r="H332" s="247"/>
      <c r="I332" s="248"/>
      <c r="J332" s="86">
        <v>0</v>
      </c>
      <c r="K332" s="86">
        <v>0</v>
      </c>
      <c r="L332" s="86">
        <v>0</v>
      </c>
      <c r="M332" s="86">
        <v>0</v>
      </c>
      <c r="N332" s="86">
        <v>0</v>
      </c>
      <c r="O332" s="86">
        <v>0</v>
      </c>
      <c r="P332" s="86">
        <v>0</v>
      </c>
      <c r="Q332" s="86">
        <v>0</v>
      </c>
      <c r="R332" s="86">
        <v>0</v>
      </c>
      <c r="S332" s="86">
        <v>0</v>
      </c>
      <c r="T332" s="86">
        <v>0</v>
      </c>
      <c r="U332" s="253">
        <v>0</v>
      </c>
      <c r="V332" s="247"/>
      <c r="W332" s="248"/>
      <c r="X332" s="86">
        <v>0</v>
      </c>
      <c r="Y332" s="86">
        <v>0</v>
      </c>
      <c r="Z332" s="86">
        <v>0</v>
      </c>
      <c r="AA332" s="86">
        <v>0</v>
      </c>
      <c r="AB332" s="86">
        <v>0</v>
      </c>
      <c r="AC332" s="86">
        <v>0</v>
      </c>
      <c r="AD332" s="86">
        <v>0</v>
      </c>
      <c r="AE332" s="86">
        <v>0</v>
      </c>
      <c r="AF332" s="86">
        <v>0</v>
      </c>
      <c r="AG332" s="86">
        <v>0</v>
      </c>
      <c r="AH332" s="86">
        <v>0</v>
      </c>
      <c r="AI332" s="253">
        <v>0</v>
      </c>
      <c r="AJ332" s="247"/>
      <c r="AK332" s="248"/>
      <c r="AL332" s="86">
        <v>0</v>
      </c>
      <c r="AM332" s="86">
        <v>0</v>
      </c>
      <c r="AN332" s="86">
        <v>0</v>
      </c>
      <c r="AO332" s="86">
        <v>0</v>
      </c>
      <c r="AP332" s="86">
        <v>0</v>
      </c>
      <c r="AQ332" s="86">
        <v>0</v>
      </c>
      <c r="AR332" s="86">
        <v>0</v>
      </c>
      <c r="AS332" s="86">
        <v>0</v>
      </c>
      <c r="AT332" s="86">
        <v>0</v>
      </c>
      <c r="AU332" s="86">
        <v>0</v>
      </c>
      <c r="AV332" s="86">
        <v>0</v>
      </c>
      <c r="AW332" s="253">
        <v>0</v>
      </c>
      <c r="AX332" s="247"/>
      <c r="AY332" s="248"/>
      <c r="AZ332" s="86">
        <v>0</v>
      </c>
      <c r="BA332" s="86">
        <v>0</v>
      </c>
      <c r="BB332" s="86">
        <v>0</v>
      </c>
      <c r="BC332" s="86">
        <v>0</v>
      </c>
      <c r="BD332" s="86">
        <v>0</v>
      </c>
      <c r="BE332" s="86">
        <v>0</v>
      </c>
      <c r="BF332" s="86">
        <v>0</v>
      </c>
      <c r="BG332" s="86">
        <v>0</v>
      </c>
      <c r="BH332" s="86">
        <v>0</v>
      </c>
      <c r="BI332" s="86">
        <v>0</v>
      </c>
      <c r="BJ332" s="86">
        <v>0</v>
      </c>
      <c r="BK332" s="253">
        <v>0</v>
      </c>
      <c r="BL332" s="247"/>
      <c r="BM332" s="277"/>
      <c r="BN332" s="86">
        <v>0</v>
      </c>
      <c r="BO332" s="86">
        <v>0</v>
      </c>
      <c r="BP332" s="86">
        <v>0</v>
      </c>
      <c r="BQ332" s="86">
        <v>0</v>
      </c>
      <c r="BR332" s="86">
        <v>0</v>
      </c>
      <c r="BS332" s="86">
        <v>0</v>
      </c>
      <c r="BT332" s="86">
        <v>0</v>
      </c>
      <c r="BU332" s="86">
        <v>0</v>
      </c>
      <c r="BV332" s="86">
        <v>0</v>
      </c>
      <c r="BW332" s="86">
        <v>0</v>
      </c>
      <c r="BX332" s="86">
        <v>0</v>
      </c>
      <c r="BY332" s="99">
        <f t="shared" si="226"/>
        <v>0</v>
      </c>
      <c r="BZ332" s="12"/>
      <c r="CA332" s="116">
        <f t="shared" si="227"/>
        <v>0</v>
      </c>
      <c r="CB332" s="154">
        <f t="shared" si="228"/>
        <v>0</v>
      </c>
      <c r="CC332" s="86"/>
      <c r="CD332" s="99">
        <f t="shared" si="225"/>
        <v>0</v>
      </c>
      <c r="CE332" s="99">
        <v>0</v>
      </c>
      <c r="CF332" s="99">
        <v>0</v>
      </c>
      <c r="CG332" s="99">
        <v>0</v>
      </c>
      <c r="CH332" s="99">
        <v>0</v>
      </c>
      <c r="CI332" s="99">
        <v>0</v>
      </c>
      <c r="CJ332" s="99">
        <v>0</v>
      </c>
      <c r="CK332" s="99">
        <v>0</v>
      </c>
      <c r="CL332" s="99">
        <v>0</v>
      </c>
      <c r="CM332" s="99">
        <v>0</v>
      </c>
      <c r="CN332" s="99">
        <v>0</v>
      </c>
      <c r="CO332" s="99">
        <v>0</v>
      </c>
      <c r="CP332" s="99">
        <v>0</v>
      </c>
      <c r="CQ332" s="99">
        <v>0</v>
      </c>
      <c r="CR332" s="99">
        <v>0</v>
      </c>
      <c r="CS332" s="99">
        <v>0</v>
      </c>
      <c r="CT332" s="99">
        <v>0</v>
      </c>
      <c r="CU332" s="99">
        <v>0</v>
      </c>
      <c r="CV332" s="99">
        <v>0</v>
      </c>
      <c r="CW332" s="99">
        <v>0</v>
      </c>
      <c r="CX332" s="99">
        <v>0</v>
      </c>
      <c r="CY332" s="99">
        <v>0</v>
      </c>
      <c r="CZ332" s="99">
        <v>0</v>
      </c>
      <c r="DA332" s="99">
        <v>0</v>
      </c>
      <c r="DB332" s="99">
        <v>0</v>
      </c>
      <c r="DC332" s="99">
        <v>0</v>
      </c>
      <c r="DD332" s="99">
        <v>0</v>
      </c>
      <c r="DE332" s="99">
        <v>0</v>
      </c>
      <c r="DF332" s="99">
        <v>0</v>
      </c>
      <c r="DG332" s="99">
        <v>0</v>
      </c>
    </row>
    <row r="333" spans="1:112" hidden="1" x14ac:dyDescent="0.25">
      <c r="A333" s="270" t="s">
        <v>99</v>
      </c>
      <c r="B333" s="271"/>
      <c r="C333" s="271"/>
      <c r="D333" s="271"/>
      <c r="E333" s="271"/>
      <c r="F333" s="88"/>
      <c r="G333" s="253">
        <v>0</v>
      </c>
      <c r="H333" s="247"/>
      <c r="I333" s="248"/>
      <c r="J333" s="115">
        <v>0</v>
      </c>
      <c r="K333" s="115">
        <v>0</v>
      </c>
      <c r="L333" s="115">
        <v>0</v>
      </c>
      <c r="M333" s="115">
        <v>0</v>
      </c>
      <c r="N333" s="115">
        <v>0</v>
      </c>
      <c r="O333" s="115">
        <v>0</v>
      </c>
      <c r="P333" s="115">
        <v>0</v>
      </c>
      <c r="Q333" s="115">
        <v>0</v>
      </c>
      <c r="R333" s="115">
        <v>0</v>
      </c>
      <c r="S333" s="115">
        <v>0</v>
      </c>
      <c r="T333" s="115">
        <v>0</v>
      </c>
      <c r="U333" s="253">
        <v>0</v>
      </c>
      <c r="V333" s="247"/>
      <c r="W333" s="248"/>
      <c r="X333" s="115">
        <v>0</v>
      </c>
      <c r="Y333" s="115">
        <v>0</v>
      </c>
      <c r="Z333" s="115">
        <v>0</v>
      </c>
      <c r="AA333" s="115">
        <v>0</v>
      </c>
      <c r="AB333" s="115">
        <v>0</v>
      </c>
      <c r="AC333" s="115">
        <v>0</v>
      </c>
      <c r="AD333" s="115">
        <v>0</v>
      </c>
      <c r="AE333" s="115">
        <v>0</v>
      </c>
      <c r="AF333" s="115">
        <v>0</v>
      </c>
      <c r="AG333" s="115">
        <v>0</v>
      </c>
      <c r="AH333" s="115">
        <v>0</v>
      </c>
      <c r="AI333" s="253">
        <v>0</v>
      </c>
      <c r="AJ333" s="247"/>
      <c r="AK333" s="248"/>
      <c r="AL333" s="115">
        <v>0</v>
      </c>
      <c r="AM333" s="115">
        <v>0</v>
      </c>
      <c r="AN333" s="115">
        <v>0</v>
      </c>
      <c r="AO333" s="115">
        <v>0</v>
      </c>
      <c r="AP333" s="115">
        <v>0</v>
      </c>
      <c r="AQ333" s="115">
        <v>0</v>
      </c>
      <c r="AR333" s="115">
        <v>0</v>
      </c>
      <c r="AS333" s="115">
        <v>0</v>
      </c>
      <c r="AT333" s="115">
        <v>0</v>
      </c>
      <c r="AU333" s="115">
        <v>0</v>
      </c>
      <c r="AV333" s="115">
        <v>0</v>
      </c>
      <c r="AW333" s="253">
        <v>0</v>
      </c>
      <c r="AX333" s="247"/>
      <c r="AY333" s="248"/>
      <c r="AZ333" s="115">
        <v>0</v>
      </c>
      <c r="BA333" s="115">
        <v>0</v>
      </c>
      <c r="BB333" s="115">
        <v>0</v>
      </c>
      <c r="BC333" s="115">
        <v>0</v>
      </c>
      <c r="BD333" s="115">
        <v>0</v>
      </c>
      <c r="BE333" s="115">
        <v>0</v>
      </c>
      <c r="BF333" s="115">
        <v>0</v>
      </c>
      <c r="BG333" s="115">
        <v>0</v>
      </c>
      <c r="BH333" s="115">
        <v>0</v>
      </c>
      <c r="BI333" s="115">
        <v>0</v>
      </c>
      <c r="BJ333" s="115">
        <v>0</v>
      </c>
      <c r="BK333" s="253">
        <v>0</v>
      </c>
      <c r="BL333" s="247"/>
      <c r="BM333" s="277"/>
      <c r="BN333" s="115">
        <v>0</v>
      </c>
      <c r="BO333" s="115">
        <v>0</v>
      </c>
      <c r="BP333" s="115">
        <v>0</v>
      </c>
      <c r="BQ333" s="115">
        <v>0</v>
      </c>
      <c r="BR333" s="115">
        <v>0</v>
      </c>
      <c r="BS333" s="115">
        <v>0</v>
      </c>
      <c r="BT333" s="115">
        <v>0</v>
      </c>
      <c r="BU333" s="115">
        <v>0</v>
      </c>
      <c r="BV333" s="115">
        <v>0</v>
      </c>
      <c r="BW333" s="115">
        <v>0</v>
      </c>
      <c r="BX333" s="115">
        <v>0</v>
      </c>
      <c r="BY333" s="99">
        <f t="shared" si="226"/>
        <v>0</v>
      </c>
      <c r="BZ333" s="12"/>
      <c r="CA333" s="116">
        <f t="shared" si="227"/>
        <v>0</v>
      </c>
      <c r="CB333" s="154">
        <f t="shared" si="228"/>
        <v>0</v>
      </c>
      <c r="CC333" s="115"/>
      <c r="CD333" s="99">
        <f t="shared" si="225"/>
        <v>0</v>
      </c>
      <c r="CE333" s="99">
        <v>0</v>
      </c>
      <c r="CF333" s="99">
        <v>0</v>
      </c>
      <c r="CG333" s="99">
        <v>0</v>
      </c>
      <c r="CH333" s="99">
        <v>0</v>
      </c>
      <c r="CI333" s="99">
        <v>0</v>
      </c>
      <c r="CJ333" s="99">
        <v>0</v>
      </c>
      <c r="CK333" s="99">
        <v>0</v>
      </c>
      <c r="CL333" s="99">
        <v>0</v>
      </c>
      <c r="CM333" s="99">
        <v>0</v>
      </c>
      <c r="CN333" s="99">
        <v>0</v>
      </c>
      <c r="CO333" s="99">
        <v>0</v>
      </c>
      <c r="CP333" s="99">
        <v>0</v>
      </c>
      <c r="CQ333" s="99">
        <v>0</v>
      </c>
      <c r="CR333" s="99">
        <v>0</v>
      </c>
      <c r="CS333" s="99">
        <v>0</v>
      </c>
      <c r="CT333" s="99">
        <v>0</v>
      </c>
      <c r="CU333" s="99">
        <v>0</v>
      </c>
      <c r="CV333" s="99">
        <v>0</v>
      </c>
      <c r="CW333" s="99">
        <v>0</v>
      </c>
      <c r="CX333" s="99">
        <v>0</v>
      </c>
      <c r="CY333" s="99">
        <v>0</v>
      </c>
      <c r="CZ333" s="99">
        <v>0</v>
      </c>
      <c r="DA333" s="99">
        <v>0</v>
      </c>
      <c r="DB333" s="99">
        <v>0</v>
      </c>
      <c r="DC333" s="99">
        <v>0</v>
      </c>
      <c r="DD333" s="99">
        <v>0</v>
      </c>
      <c r="DE333" s="99">
        <v>0</v>
      </c>
      <c r="DF333" s="99">
        <v>0</v>
      </c>
      <c r="DG333" s="99">
        <v>0</v>
      </c>
    </row>
    <row r="334" spans="1:112" hidden="1" x14ac:dyDescent="0.25">
      <c r="A334" s="270" t="s">
        <v>99</v>
      </c>
      <c r="B334" s="271"/>
      <c r="C334" s="271"/>
      <c r="D334" s="271"/>
      <c r="E334" s="271"/>
      <c r="F334" s="88"/>
      <c r="G334" s="253">
        <v>0</v>
      </c>
      <c r="H334" s="247"/>
      <c r="I334" s="248"/>
      <c r="J334" s="86">
        <v>0</v>
      </c>
      <c r="K334" s="86">
        <v>0</v>
      </c>
      <c r="L334" s="86">
        <v>0</v>
      </c>
      <c r="M334" s="86">
        <v>0</v>
      </c>
      <c r="N334" s="86">
        <v>0</v>
      </c>
      <c r="O334" s="86">
        <v>0</v>
      </c>
      <c r="P334" s="86">
        <v>0</v>
      </c>
      <c r="Q334" s="86">
        <v>0</v>
      </c>
      <c r="R334" s="86">
        <v>0</v>
      </c>
      <c r="S334" s="86">
        <v>0</v>
      </c>
      <c r="T334" s="86">
        <v>0</v>
      </c>
      <c r="U334" s="253">
        <v>0</v>
      </c>
      <c r="V334" s="247"/>
      <c r="W334" s="248"/>
      <c r="X334" s="86">
        <v>0</v>
      </c>
      <c r="Y334" s="86">
        <v>0</v>
      </c>
      <c r="Z334" s="86">
        <v>0</v>
      </c>
      <c r="AA334" s="86">
        <v>0</v>
      </c>
      <c r="AB334" s="86">
        <v>0</v>
      </c>
      <c r="AC334" s="86">
        <v>0</v>
      </c>
      <c r="AD334" s="86">
        <v>0</v>
      </c>
      <c r="AE334" s="86">
        <v>0</v>
      </c>
      <c r="AF334" s="86">
        <v>0</v>
      </c>
      <c r="AG334" s="86">
        <v>0</v>
      </c>
      <c r="AH334" s="86">
        <v>0</v>
      </c>
      <c r="AI334" s="253">
        <v>0</v>
      </c>
      <c r="AJ334" s="247"/>
      <c r="AK334" s="248"/>
      <c r="AL334" s="86">
        <v>0</v>
      </c>
      <c r="AM334" s="86">
        <v>0</v>
      </c>
      <c r="AN334" s="86">
        <v>0</v>
      </c>
      <c r="AO334" s="86">
        <v>0</v>
      </c>
      <c r="AP334" s="86">
        <v>0</v>
      </c>
      <c r="AQ334" s="86">
        <v>0</v>
      </c>
      <c r="AR334" s="86">
        <v>0</v>
      </c>
      <c r="AS334" s="86">
        <v>0</v>
      </c>
      <c r="AT334" s="86">
        <v>0</v>
      </c>
      <c r="AU334" s="86">
        <v>0</v>
      </c>
      <c r="AV334" s="86">
        <v>0</v>
      </c>
      <c r="AW334" s="253">
        <v>0</v>
      </c>
      <c r="AX334" s="247"/>
      <c r="AY334" s="248"/>
      <c r="AZ334" s="86">
        <v>0</v>
      </c>
      <c r="BA334" s="86">
        <v>0</v>
      </c>
      <c r="BB334" s="86">
        <v>0</v>
      </c>
      <c r="BC334" s="86">
        <v>0</v>
      </c>
      <c r="BD334" s="86">
        <v>0</v>
      </c>
      <c r="BE334" s="86">
        <v>0</v>
      </c>
      <c r="BF334" s="86">
        <v>0</v>
      </c>
      <c r="BG334" s="86">
        <v>0</v>
      </c>
      <c r="BH334" s="86">
        <v>0</v>
      </c>
      <c r="BI334" s="86">
        <v>0</v>
      </c>
      <c r="BJ334" s="86">
        <v>0</v>
      </c>
      <c r="BK334" s="253">
        <v>0</v>
      </c>
      <c r="BL334" s="247"/>
      <c r="BM334" s="277"/>
      <c r="BN334" s="86">
        <v>0</v>
      </c>
      <c r="BO334" s="86">
        <v>0</v>
      </c>
      <c r="BP334" s="86">
        <v>0</v>
      </c>
      <c r="BQ334" s="86">
        <v>0</v>
      </c>
      <c r="BR334" s="86">
        <v>0</v>
      </c>
      <c r="BS334" s="86">
        <v>0</v>
      </c>
      <c r="BT334" s="86">
        <v>0</v>
      </c>
      <c r="BU334" s="86">
        <v>0</v>
      </c>
      <c r="BV334" s="86">
        <v>0</v>
      </c>
      <c r="BW334" s="86">
        <v>0</v>
      </c>
      <c r="BX334" s="86">
        <v>0</v>
      </c>
      <c r="BY334" s="99">
        <f t="shared" si="226"/>
        <v>0</v>
      </c>
      <c r="BZ334" s="12"/>
      <c r="CA334" s="116">
        <f t="shared" si="227"/>
        <v>0</v>
      </c>
      <c r="CB334" s="154">
        <f t="shared" si="228"/>
        <v>0</v>
      </c>
      <c r="CC334" s="86"/>
      <c r="CD334" s="99">
        <f t="shared" si="225"/>
        <v>0</v>
      </c>
      <c r="CE334" s="99">
        <v>0</v>
      </c>
      <c r="CF334" s="99">
        <v>0</v>
      </c>
      <c r="CG334" s="99">
        <v>0</v>
      </c>
      <c r="CH334" s="99">
        <v>0</v>
      </c>
      <c r="CI334" s="99">
        <v>0</v>
      </c>
      <c r="CJ334" s="99">
        <v>0</v>
      </c>
      <c r="CK334" s="99">
        <v>0</v>
      </c>
      <c r="CL334" s="99">
        <v>0</v>
      </c>
      <c r="CM334" s="99">
        <v>0</v>
      </c>
      <c r="CN334" s="99">
        <v>0</v>
      </c>
      <c r="CO334" s="99">
        <v>0</v>
      </c>
      <c r="CP334" s="99">
        <v>0</v>
      </c>
      <c r="CQ334" s="99">
        <v>0</v>
      </c>
      <c r="CR334" s="99">
        <v>0</v>
      </c>
      <c r="CS334" s="99">
        <v>0</v>
      </c>
      <c r="CT334" s="99">
        <v>0</v>
      </c>
      <c r="CU334" s="99">
        <v>0</v>
      </c>
      <c r="CV334" s="99">
        <v>0</v>
      </c>
      <c r="CW334" s="99">
        <v>0</v>
      </c>
      <c r="CX334" s="99">
        <v>0</v>
      </c>
      <c r="CY334" s="99">
        <v>0</v>
      </c>
      <c r="CZ334" s="99">
        <v>0</v>
      </c>
      <c r="DA334" s="99">
        <v>0</v>
      </c>
      <c r="DB334" s="99">
        <v>0</v>
      </c>
      <c r="DC334" s="99">
        <v>0</v>
      </c>
      <c r="DD334" s="99">
        <v>0</v>
      </c>
      <c r="DE334" s="99">
        <v>0</v>
      </c>
      <c r="DF334" s="99">
        <v>0</v>
      </c>
      <c r="DG334" s="99">
        <v>0</v>
      </c>
    </row>
    <row r="335" spans="1:112" hidden="1" x14ac:dyDescent="0.25">
      <c r="A335" s="270" t="s">
        <v>99</v>
      </c>
      <c r="B335" s="271"/>
      <c r="C335" s="271"/>
      <c r="D335" s="271"/>
      <c r="E335" s="271"/>
      <c r="F335" s="88"/>
      <c r="G335" s="253">
        <v>0</v>
      </c>
      <c r="H335" s="247"/>
      <c r="I335" s="248"/>
      <c r="J335" s="115">
        <v>0</v>
      </c>
      <c r="K335" s="115">
        <v>0</v>
      </c>
      <c r="L335" s="115">
        <v>0</v>
      </c>
      <c r="M335" s="115">
        <v>0</v>
      </c>
      <c r="N335" s="115">
        <v>0</v>
      </c>
      <c r="O335" s="115">
        <v>0</v>
      </c>
      <c r="P335" s="115">
        <v>0</v>
      </c>
      <c r="Q335" s="115">
        <v>0</v>
      </c>
      <c r="R335" s="115">
        <v>0</v>
      </c>
      <c r="S335" s="115">
        <v>0</v>
      </c>
      <c r="T335" s="115">
        <v>0</v>
      </c>
      <c r="U335" s="253">
        <v>0</v>
      </c>
      <c r="V335" s="247"/>
      <c r="W335" s="248"/>
      <c r="X335" s="115">
        <v>0</v>
      </c>
      <c r="Y335" s="115">
        <v>0</v>
      </c>
      <c r="Z335" s="115">
        <v>0</v>
      </c>
      <c r="AA335" s="115">
        <v>0</v>
      </c>
      <c r="AB335" s="115">
        <v>0</v>
      </c>
      <c r="AC335" s="115">
        <v>0</v>
      </c>
      <c r="AD335" s="115">
        <v>0</v>
      </c>
      <c r="AE335" s="115">
        <v>0</v>
      </c>
      <c r="AF335" s="115">
        <v>0</v>
      </c>
      <c r="AG335" s="115">
        <v>0</v>
      </c>
      <c r="AH335" s="115">
        <v>0</v>
      </c>
      <c r="AI335" s="253">
        <v>0</v>
      </c>
      <c r="AJ335" s="247"/>
      <c r="AK335" s="248"/>
      <c r="AL335" s="115">
        <v>0</v>
      </c>
      <c r="AM335" s="115">
        <v>0</v>
      </c>
      <c r="AN335" s="115">
        <v>0</v>
      </c>
      <c r="AO335" s="115">
        <v>0</v>
      </c>
      <c r="AP335" s="115">
        <v>0</v>
      </c>
      <c r="AQ335" s="115">
        <v>0</v>
      </c>
      <c r="AR335" s="115">
        <v>0</v>
      </c>
      <c r="AS335" s="115">
        <v>0</v>
      </c>
      <c r="AT335" s="115">
        <v>0</v>
      </c>
      <c r="AU335" s="115">
        <v>0</v>
      </c>
      <c r="AV335" s="115">
        <v>0</v>
      </c>
      <c r="AW335" s="253">
        <v>0</v>
      </c>
      <c r="AX335" s="247"/>
      <c r="AY335" s="248"/>
      <c r="AZ335" s="115">
        <v>0</v>
      </c>
      <c r="BA335" s="115">
        <v>0</v>
      </c>
      <c r="BB335" s="115">
        <v>0</v>
      </c>
      <c r="BC335" s="115">
        <v>0</v>
      </c>
      <c r="BD335" s="115">
        <v>0</v>
      </c>
      <c r="BE335" s="115">
        <v>0</v>
      </c>
      <c r="BF335" s="115">
        <v>0</v>
      </c>
      <c r="BG335" s="115">
        <v>0</v>
      </c>
      <c r="BH335" s="115">
        <v>0</v>
      </c>
      <c r="BI335" s="115">
        <v>0</v>
      </c>
      <c r="BJ335" s="115">
        <v>0</v>
      </c>
      <c r="BK335" s="253">
        <v>0</v>
      </c>
      <c r="BL335" s="247"/>
      <c r="BM335" s="277"/>
      <c r="BN335" s="115">
        <v>0</v>
      </c>
      <c r="BO335" s="115">
        <v>0</v>
      </c>
      <c r="BP335" s="115">
        <v>0</v>
      </c>
      <c r="BQ335" s="115">
        <v>0</v>
      </c>
      <c r="BR335" s="115">
        <v>0</v>
      </c>
      <c r="BS335" s="115">
        <v>0</v>
      </c>
      <c r="BT335" s="115">
        <v>0</v>
      </c>
      <c r="BU335" s="115">
        <v>0</v>
      </c>
      <c r="BV335" s="115">
        <v>0</v>
      </c>
      <c r="BW335" s="115">
        <v>0</v>
      </c>
      <c r="BX335" s="115">
        <v>0</v>
      </c>
      <c r="BY335" s="99">
        <f t="shared" si="226"/>
        <v>0</v>
      </c>
      <c r="BZ335" s="12"/>
      <c r="CA335" s="116">
        <f t="shared" si="227"/>
        <v>0</v>
      </c>
      <c r="CB335" s="154">
        <f t="shared" si="228"/>
        <v>0</v>
      </c>
      <c r="CC335" s="115"/>
      <c r="CD335" s="99">
        <f t="shared" si="225"/>
        <v>0</v>
      </c>
      <c r="CE335" s="99">
        <v>0</v>
      </c>
      <c r="CF335" s="99">
        <v>0</v>
      </c>
      <c r="CG335" s="99">
        <v>0</v>
      </c>
      <c r="CH335" s="99">
        <v>0</v>
      </c>
      <c r="CI335" s="99">
        <v>0</v>
      </c>
      <c r="CJ335" s="99">
        <v>0</v>
      </c>
      <c r="CK335" s="99">
        <v>0</v>
      </c>
      <c r="CL335" s="99">
        <v>0</v>
      </c>
      <c r="CM335" s="99">
        <v>0</v>
      </c>
      <c r="CN335" s="99">
        <v>0</v>
      </c>
      <c r="CO335" s="99">
        <v>0</v>
      </c>
      <c r="CP335" s="99">
        <v>0</v>
      </c>
      <c r="CQ335" s="99">
        <v>0</v>
      </c>
      <c r="CR335" s="99">
        <v>0</v>
      </c>
      <c r="CS335" s="99">
        <v>0</v>
      </c>
      <c r="CT335" s="99">
        <v>0</v>
      </c>
      <c r="CU335" s="99">
        <v>0</v>
      </c>
      <c r="CV335" s="99">
        <v>0</v>
      </c>
      <c r="CW335" s="99">
        <v>0</v>
      </c>
      <c r="CX335" s="99">
        <v>0</v>
      </c>
      <c r="CY335" s="99">
        <v>0</v>
      </c>
      <c r="CZ335" s="99">
        <v>0</v>
      </c>
      <c r="DA335" s="99">
        <v>0</v>
      </c>
      <c r="DB335" s="99">
        <v>0</v>
      </c>
      <c r="DC335" s="99">
        <v>0</v>
      </c>
      <c r="DD335" s="99">
        <v>0</v>
      </c>
      <c r="DE335" s="99">
        <v>0</v>
      </c>
      <c r="DF335" s="99">
        <v>0</v>
      </c>
      <c r="DG335" s="99">
        <v>0</v>
      </c>
    </row>
    <row r="336" spans="1:112" hidden="1" x14ac:dyDescent="0.25">
      <c r="A336" s="270" t="s">
        <v>99</v>
      </c>
      <c r="B336" s="271"/>
      <c r="C336" s="271"/>
      <c r="D336" s="271"/>
      <c r="E336" s="271"/>
      <c r="F336" s="88"/>
      <c r="G336" s="253">
        <v>0</v>
      </c>
      <c r="H336" s="247"/>
      <c r="I336" s="248"/>
      <c r="J336" s="86">
        <v>0</v>
      </c>
      <c r="K336" s="86">
        <v>0</v>
      </c>
      <c r="L336" s="86">
        <v>0</v>
      </c>
      <c r="M336" s="86">
        <v>0</v>
      </c>
      <c r="N336" s="86">
        <v>0</v>
      </c>
      <c r="O336" s="86">
        <v>0</v>
      </c>
      <c r="P336" s="86">
        <v>0</v>
      </c>
      <c r="Q336" s="86">
        <v>0</v>
      </c>
      <c r="R336" s="86">
        <v>0</v>
      </c>
      <c r="S336" s="86">
        <v>0</v>
      </c>
      <c r="T336" s="86">
        <v>0</v>
      </c>
      <c r="U336" s="253">
        <v>0</v>
      </c>
      <c r="V336" s="247"/>
      <c r="W336" s="248"/>
      <c r="X336" s="86">
        <v>0</v>
      </c>
      <c r="Y336" s="86">
        <v>0</v>
      </c>
      <c r="Z336" s="86">
        <v>0</v>
      </c>
      <c r="AA336" s="86">
        <v>0</v>
      </c>
      <c r="AB336" s="86">
        <v>0</v>
      </c>
      <c r="AC336" s="86">
        <v>0</v>
      </c>
      <c r="AD336" s="86">
        <v>0</v>
      </c>
      <c r="AE336" s="86">
        <v>0</v>
      </c>
      <c r="AF336" s="86">
        <v>0</v>
      </c>
      <c r="AG336" s="86">
        <v>0</v>
      </c>
      <c r="AH336" s="86">
        <v>0</v>
      </c>
      <c r="AI336" s="253">
        <v>0</v>
      </c>
      <c r="AJ336" s="247"/>
      <c r="AK336" s="248"/>
      <c r="AL336" s="86">
        <v>0</v>
      </c>
      <c r="AM336" s="86">
        <v>0</v>
      </c>
      <c r="AN336" s="86">
        <v>0</v>
      </c>
      <c r="AO336" s="86">
        <v>0</v>
      </c>
      <c r="AP336" s="86">
        <v>0</v>
      </c>
      <c r="AQ336" s="86">
        <v>0</v>
      </c>
      <c r="AR336" s="86">
        <v>0</v>
      </c>
      <c r="AS336" s="86">
        <v>0</v>
      </c>
      <c r="AT336" s="86">
        <v>0</v>
      </c>
      <c r="AU336" s="86">
        <v>0</v>
      </c>
      <c r="AV336" s="86">
        <v>0</v>
      </c>
      <c r="AW336" s="253">
        <v>0</v>
      </c>
      <c r="AX336" s="247"/>
      <c r="AY336" s="248"/>
      <c r="AZ336" s="86">
        <v>0</v>
      </c>
      <c r="BA336" s="86">
        <v>0</v>
      </c>
      <c r="BB336" s="86">
        <v>0</v>
      </c>
      <c r="BC336" s="86">
        <v>0</v>
      </c>
      <c r="BD336" s="86">
        <v>0</v>
      </c>
      <c r="BE336" s="86">
        <v>0</v>
      </c>
      <c r="BF336" s="86">
        <v>0</v>
      </c>
      <c r="BG336" s="86">
        <v>0</v>
      </c>
      <c r="BH336" s="86">
        <v>0</v>
      </c>
      <c r="BI336" s="86">
        <v>0</v>
      </c>
      <c r="BJ336" s="86">
        <v>0</v>
      </c>
      <c r="BK336" s="253">
        <v>0</v>
      </c>
      <c r="BL336" s="247"/>
      <c r="BM336" s="277"/>
      <c r="BN336" s="86">
        <v>0</v>
      </c>
      <c r="BO336" s="86">
        <v>0</v>
      </c>
      <c r="BP336" s="86">
        <v>0</v>
      </c>
      <c r="BQ336" s="86">
        <v>0</v>
      </c>
      <c r="BR336" s="86">
        <v>0</v>
      </c>
      <c r="BS336" s="86">
        <v>0</v>
      </c>
      <c r="BT336" s="86">
        <v>0</v>
      </c>
      <c r="BU336" s="86">
        <v>0</v>
      </c>
      <c r="BV336" s="86">
        <v>0</v>
      </c>
      <c r="BW336" s="86">
        <v>0</v>
      </c>
      <c r="BX336" s="86">
        <v>0</v>
      </c>
      <c r="BY336" s="99">
        <f t="shared" si="226"/>
        <v>0</v>
      </c>
      <c r="BZ336" s="12"/>
      <c r="CA336" s="116">
        <f t="shared" si="227"/>
        <v>0</v>
      </c>
      <c r="CB336" s="154">
        <f t="shared" si="228"/>
        <v>0</v>
      </c>
      <c r="CC336" s="86"/>
      <c r="CD336" s="99">
        <f t="shared" si="225"/>
        <v>0</v>
      </c>
      <c r="CE336" s="99">
        <v>0</v>
      </c>
      <c r="CF336" s="99">
        <v>0</v>
      </c>
      <c r="CG336" s="99">
        <v>0</v>
      </c>
      <c r="CH336" s="99">
        <v>0</v>
      </c>
      <c r="CI336" s="99">
        <v>0</v>
      </c>
      <c r="CJ336" s="99">
        <v>0</v>
      </c>
      <c r="CK336" s="99">
        <v>0</v>
      </c>
      <c r="CL336" s="99">
        <v>0</v>
      </c>
      <c r="CM336" s="99">
        <v>0</v>
      </c>
      <c r="CN336" s="99">
        <v>0</v>
      </c>
      <c r="CO336" s="99">
        <v>0</v>
      </c>
      <c r="CP336" s="99">
        <v>0</v>
      </c>
      <c r="CQ336" s="99">
        <v>0</v>
      </c>
      <c r="CR336" s="99">
        <v>0</v>
      </c>
      <c r="CS336" s="99">
        <v>0</v>
      </c>
      <c r="CT336" s="99">
        <v>0</v>
      </c>
      <c r="CU336" s="99">
        <v>0</v>
      </c>
      <c r="CV336" s="99">
        <v>0</v>
      </c>
      <c r="CW336" s="99">
        <v>0</v>
      </c>
      <c r="CX336" s="99">
        <v>0</v>
      </c>
      <c r="CY336" s="99">
        <v>0</v>
      </c>
      <c r="CZ336" s="99">
        <v>0</v>
      </c>
      <c r="DA336" s="99">
        <v>0</v>
      </c>
      <c r="DB336" s="99">
        <v>0</v>
      </c>
      <c r="DC336" s="99">
        <v>0</v>
      </c>
      <c r="DD336" s="99">
        <v>0</v>
      </c>
      <c r="DE336" s="99">
        <v>0</v>
      </c>
      <c r="DF336" s="99">
        <v>0</v>
      </c>
      <c r="DG336" s="99">
        <v>0</v>
      </c>
    </row>
    <row r="337" spans="1:112" hidden="1" x14ac:dyDescent="0.25">
      <c r="A337" s="270"/>
      <c r="B337" s="247"/>
      <c r="C337" s="247"/>
      <c r="D337" s="87"/>
      <c r="E337" s="87"/>
      <c r="F337" s="87"/>
      <c r="G337" s="270"/>
      <c r="H337" s="247"/>
      <c r="I337" s="248"/>
      <c r="J337" s="52"/>
      <c r="K337" s="52"/>
      <c r="L337" s="52"/>
      <c r="M337" s="52"/>
      <c r="N337" s="52"/>
      <c r="O337" s="52"/>
      <c r="P337" s="52"/>
      <c r="Q337" s="52"/>
      <c r="R337" s="52"/>
      <c r="S337" s="52"/>
      <c r="T337" s="52"/>
      <c r="U337" s="246"/>
      <c r="V337" s="247"/>
      <c r="W337" s="248"/>
      <c r="X337" s="52"/>
      <c r="Y337" s="52"/>
      <c r="Z337" s="52"/>
      <c r="AA337" s="52"/>
      <c r="AB337" s="52"/>
      <c r="AC337" s="52"/>
      <c r="AD337" s="52"/>
      <c r="AE337" s="52"/>
      <c r="AF337" s="52"/>
      <c r="AG337" s="52"/>
      <c r="AH337" s="52"/>
      <c r="AI337" s="246"/>
      <c r="AJ337" s="247"/>
      <c r="AK337" s="248"/>
      <c r="AL337" s="52"/>
      <c r="AM337" s="52"/>
      <c r="AN337" s="52"/>
      <c r="AO337" s="52"/>
      <c r="AP337" s="52"/>
      <c r="AQ337" s="52"/>
      <c r="AR337" s="52"/>
      <c r="AS337" s="52"/>
      <c r="AT337" s="52"/>
      <c r="AU337" s="52"/>
      <c r="AV337" s="52"/>
      <c r="AW337" s="246"/>
      <c r="AX337" s="247"/>
      <c r="AY337" s="248"/>
      <c r="AZ337" s="52"/>
      <c r="BA337" s="52"/>
      <c r="BB337" s="52"/>
      <c r="BC337" s="52"/>
      <c r="BD337" s="52"/>
      <c r="BE337" s="52"/>
      <c r="BF337" s="52"/>
      <c r="BG337" s="52"/>
      <c r="BH337" s="52"/>
      <c r="BI337" s="52"/>
      <c r="BJ337" s="52"/>
      <c r="BK337" s="246"/>
      <c r="BL337" s="247"/>
      <c r="BM337" s="277"/>
      <c r="BN337" s="52"/>
      <c r="BO337" s="52"/>
      <c r="BP337" s="52"/>
      <c r="BQ337" s="52"/>
      <c r="BR337" s="52"/>
      <c r="BS337" s="52"/>
      <c r="BT337" s="52"/>
      <c r="BU337" s="52"/>
      <c r="BV337" s="52"/>
      <c r="BW337" s="52"/>
      <c r="BX337" s="52"/>
      <c r="BY337" s="101"/>
      <c r="BZ337" s="12"/>
      <c r="CA337" s="118"/>
      <c r="CB337" s="152"/>
      <c r="CC337" s="52"/>
      <c r="CD337" s="99"/>
      <c r="CE337" s="99"/>
      <c r="CF337" s="99"/>
      <c r="CG337" s="99"/>
      <c r="CH337" s="99"/>
      <c r="CI337" s="99"/>
      <c r="CJ337" s="99"/>
      <c r="CK337" s="99"/>
      <c r="CL337" s="99"/>
      <c r="CM337" s="99"/>
      <c r="CN337" s="99"/>
      <c r="CO337" s="99"/>
      <c r="CP337" s="99"/>
      <c r="CQ337" s="99"/>
      <c r="CR337" s="99"/>
      <c r="CS337" s="99"/>
      <c r="CT337" s="99"/>
      <c r="CU337" s="99"/>
      <c r="CV337" s="99"/>
      <c r="CW337" s="99"/>
      <c r="CX337" s="99"/>
      <c r="CY337" s="99"/>
      <c r="CZ337" s="99"/>
      <c r="DA337" s="99"/>
      <c r="DB337" s="99"/>
      <c r="DC337" s="99"/>
      <c r="DD337" s="99"/>
      <c r="DE337" s="99"/>
      <c r="DF337" s="99"/>
      <c r="DG337" s="99"/>
    </row>
    <row r="338" spans="1:112" ht="15.75" hidden="1" thickBot="1" x14ac:dyDescent="0.3">
      <c r="A338" s="45" t="s">
        <v>76</v>
      </c>
      <c r="B338" s="33"/>
      <c r="C338" s="33"/>
      <c r="D338" s="33"/>
      <c r="E338" s="33"/>
      <c r="F338" s="33"/>
      <c r="G338" s="242">
        <f>SUM(G327:I336)</f>
        <v>0</v>
      </c>
      <c r="H338" s="282"/>
      <c r="I338" s="283"/>
      <c r="J338" s="195">
        <f>SUM(J327:J336)</f>
        <v>0</v>
      </c>
      <c r="K338" s="195">
        <f t="shared" ref="K338:T338" si="229">SUM(K327:K336)</f>
        <v>0</v>
      </c>
      <c r="L338" s="195">
        <f t="shared" si="229"/>
        <v>0</v>
      </c>
      <c r="M338" s="195">
        <f t="shared" si="229"/>
        <v>0</v>
      </c>
      <c r="N338" s="195">
        <f t="shared" si="229"/>
        <v>0</v>
      </c>
      <c r="O338" s="195">
        <f t="shared" si="229"/>
        <v>0</v>
      </c>
      <c r="P338" s="195">
        <f t="shared" si="229"/>
        <v>0</v>
      </c>
      <c r="Q338" s="195">
        <f t="shared" si="229"/>
        <v>0</v>
      </c>
      <c r="R338" s="195">
        <f>SUM(R327:R336)</f>
        <v>0</v>
      </c>
      <c r="S338" s="195">
        <f t="shared" si="229"/>
        <v>0</v>
      </c>
      <c r="T338" s="195">
        <f t="shared" si="229"/>
        <v>0</v>
      </c>
      <c r="U338" s="265">
        <f>SUM(U327:W336)</f>
        <v>0</v>
      </c>
      <c r="V338" s="266"/>
      <c r="W338" s="267"/>
      <c r="X338" s="195">
        <f>SUM(X327:X336)</f>
        <v>0</v>
      </c>
      <c r="Y338" s="195">
        <f t="shared" ref="Y338:AH338" si="230">SUM(Y327:Y336)</f>
        <v>0</v>
      </c>
      <c r="Z338" s="195">
        <f t="shared" si="230"/>
        <v>0</v>
      </c>
      <c r="AA338" s="195">
        <f t="shared" si="230"/>
        <v>0</v>
      </c>
      <c r="AB338" s="195">
        <f t="shared" si="230"/>
        <v>0</v>
      </c>
      <c r="AC338" s="195">
        <f t="shared" si="230"/>
        <v>0</v>
      </c>
      <c r="AD338" s="195">
        <f t="shared" si="230"/>
        <v>0</v>
      </c>
      <c r="AE338" s="195">
        <f t="shared" si="230"/>
        <v>0</v>
      </c>
      <c r="AF338" s="195">
        <f t="shared" si="230"/>
        <v>0</v>
      </c>
      <c r="AG338" s="195">
        <f t="shared" si="230"/>
        <v>0</v>
      </c>
      <c r="AH338" s="195">
        <f t="shared" si="230"/>
        <v>0</v>
      </c>
      <c r="AI338" s="265">
        <f>SUM(AI327:AK336)</f>
        <v>0</v>
      </c>
      <c r="AJ338" s="266"/>
      <c r="AK338" s="267"/>
      <c r="AL338" s="195">
        <f>SUM(AL327:AL336)</f>
        <v>0</v>
      </c>
      <c r="AM338" s="195">
        <f t="shared" ref="AM338:AV338" si="231">SUM(AM327:AM336)</f>
        <v>0</v>
      </c>
      <c r="AN338" s="195">
        <f t="shared" si="231"/>
        <v>0</v>
      </c>
      <c r="AO338" s="195">
        <f t="shared" si="231"/>
        <v>0</v>
      </c>
      <c r="AP338" s="195">
        <f t="shared" si="231"/>
        <v>0</v>
      </c>
      <c r="AQ338" s="195">
        <f t="shared" si="231"/>
        <v>0</v>
      </c>
      <c r="AR338" s="195">
        <f t="shared" si="231"/>
        <v>0</v>
      </c>
      <c r="AS338" s="195">
        <f t="shared" si="231"/>
        <v>0</v>
      </c>
      <c r="AT338" s="195">
        <f t="shared" si="231"/>
        <v>0</v>
      </c>
      <c r="AU338" s="195">
        <f t="shared" si="231"/>
        <v>0</v>
      </c>
      <c r="AV338" s="195">
        <f t="shared" si="231"/>
        <v>0</v>
      </c>
      <c r="AW338" s="265">
        <f>SUM(AW327:AY336)</f>
        <v>0</v>
      </c>
      <c r="AX338" s="266"/>
      <c r="AY338" s="267"/>
      <c r="AZ338" s="195">
        <f>SUM(AZ327:AZ336)</f>
        <v>0</v>
      </c>
      <c r="BA338" s="195">
        <f t="shared" ref="BA338:BJ338" si="232">SUM(BA327:BA336)</f>
        <v>0</v>
      </c>
      <c r="BB338" s="195">
        <f t="shared" si="232"/>
        <v>0</v>
      </c>
      <c r="BC338" s="195">
        <f t="shared" si="232"/>
        <v>0</v>
      </c>
      <c r="BD338" s="195">
        <f t="shared" si="232"/>
        <v>0</v>
      </c>
      <c r="BE338" s="195">
        <f t="shared" si="232"/>
        <v>0</v>
      </c>
      <c r="BF338" s="195">
        <f t="shared" si="232"/>
        <v>0</v>
      </c>
      <c r="BG338" s="195">
        <f t="shared" si="232"/>
        <v>0</v>
      </c>
      <c r="BH338" s="195">
        <f t="shared" si="232"/>
        <v>0</v>
      </c>
      <c r="BI338" s="195">
        <f t="shared" si="232"/>
        <v>0</v>
      </c>
      <c r="BJ338" s="195">
        <f t="shared" si="232"/>
        <v>0</v>
      </c>
      <c r="BK338" s="265">
        <f>SUM(BK327:BM336)</f>
        <v>0</v>
      </c>
      <c r="BL338" s="266"/>
      <c r="BM338" s="267"/>
      <c r="BN338" s="195">
        <f>SUM(BN327:BN336)</f>
        <v>0</v>
      </c>
      <c r="BO338" s="195">
        <f t="shared" ref="BO338:BX338" si="233">SUM(BO327:BO336)</f>
        <v>0</v>
      </c>
      <c r="BP338" s="195">
        <f t="shared" si="233"/>
        <v>0</v>
      </c>
      <c r="BQ338" s="195">
        <f t="shared" si="233"/>
        <v>0</v>
      </c>
      <c r="BR338" s="195">
        <f t="shared" si="233"/>
        <v>0</v>
      </c>
      <c r="BS338" s="195">
        <f t="shared" si="233"/>
        <v>0</v>
      </c>
      <c r="BT338" s="195">
        <f t="shared" si="233"/>
        <v>0</v>
      </c>
      <c r="BU338" s="195">
        <f t="shared" si="233"/>
        <v>0</v>
      </c>
      <c r="BV338" s="195">
        <f t="shared" si="233"/>
        <v>0</v>
      </c>
      <c r="BW338" s="195">
        <f t="shared" si="233"/>
        <v>0</v>
      </c>
      <c r="BX338" s="195">
        <f t="shared" si="233"/>
        <v>0</v>
      </c>
      <c r="BY338" s="179">
        <f>SUM(BY327:BY336)</f>
        <v>0</v>
      </c>
      <c r="BZ338" s="166"/>
      <c r="CA338" s="167">
        <f>SUM(CA327:CA336)</f>
        <v>0</v>
      </c>
      <c r="CB338" s="168">
        <f>SUM(CB327:CB336)</f>
        <v>0</v>
      </c>
      <c r="CC338" s="52"/>
      <c r="CD338" s="135">
        <f t="shared" ref="CD338:CL338" si="234">SUM(CD327:CD336)</f>
        <v>0</v>
      </c>
      <c r="CE338" s="135">
        <f t="shared" si="234"/>
        <v>0</v>
      </c>
      <c r="CF338" s="135">
        <f t="shared" si="234"/>
        <v>0</v>
      </c>
      <c r="CG338" s="135">
        <f t="shared" si="234"/>
        <v>0</v>
      </c>
      <c r="CH338" s="135">
        <f t="shared" si="234"/>
        <v>0</v>
      </c>
      <c r="CI338" s="135">
        <f t="shared" si="234"/>
        <v>0</v>
      </c>
      <c r="CJ338" s="135">
        <f t="shared" si="234"/>
        <v>0</v>
      </c>
      <c r="CK338" s="135">
        <f t="shared" si="234"/>
        <v>0</v>
      </c>
      <c r="CL338" s="135">
        <f t="shared" si="234"/>
        <v>0</v>
      </c>
      <c r="CM338" s="135">
        <f>SUM(CM327:CM337)</f>
        <v>0</v>
      </c>
      <c r="CN338" s="135">
        <f t="shared" ref="CN338:DG338" si="235">SUM(CN327:CN336)</f>
        <v>0</v>
      </c>
      <c r="CO338" s="135">
        <f t="shared" si="235"/>
        <v>0</v>
      </c>
      <c r="CP338" s="135">
        <f t="shared" si="235"/>
        <v>0</v>
      </c>
      <c r="CQ338" s="135">
        <f t="shared" si="235"/>
        <v>0</v>
      </c>
      <c r="CR338" s="135">
        <f t="shared" si="235"/>
        <v>0</v>
      </c>
      <c r="CS338" s="135">
        <f t="shared" si="235"/>
        <v>0</v>
      </c>
      <c r="CT338" s="135">
        <f t="shared" si="235"/>
        <v>0</v>
      </c>
      <c r="CU338" s="135">
        <f t="shared" si="235"/>
        <v>0</v>
      </c>
      <c r="CV338" s="135">
        <f t="shared" si="235"/>
        <v>0</v>
      </c>
      <c r="CW338" s="135">
        <f t="shared" si="235"/>
        <v>0</v>
      </c>
      <c r="CX338" s="135">
        <f t="shared" si="235"/>
        <v>0</v>
      </c>
      <c r="CY338" s="135">
        <f t="shared" si="235"/>
        <v>0</v>
      </c>
      <c r="CZ338" s="135">
        <f t="shared" si="235"/>
        <v>0</v>
      </c>
      <c r="DA338" s="135">
        <f t="shared" si="235"/>
        <v>0</v>
      </c>
      <c r="DB338" s="135">
        <f t="shared" si="235"/>
        <v>0</v>
      </c>
      <c r="DC338" s="135">
        <f t="shared" si="235"/>
        <v>0</v>
      </c>
      <c r="DD338" s="135">
        <f t="shared" si="235"/>
        <v>0</v>
      </c>
      <c r="DE338" s="135">
        <f t="shared" si="235"/>
        <v>0</v>
      </c>
      <c r="DF338" s="135">
        <f t="shared" si="235"/>
        <v>0</v>
      </c>
      <c r="DG338" s="135">
        <f t="shared" si="235"/>
        <v>0</v>
      </c>
    </row>
    <row r="339" spans="1:112" ht="15.75" hidden="1" thickBot="1" x14ac:dyDescent="0.3">
      <c r="A339" s="12"/>
      <c r="B339" s="12"/>
      <c r="C339" s="12"/>
      <c r="D339" s="12"/>
      <c r="E339" s="12"/>
      <c r="F339" s="87"/>
      <c r="G339" s="87"/>
      <c r="H339" s="87"/>
      <c r="I339" s="88"/>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c r="BI339" s="13"/>
      <c r="BJ339" s="13"/>
      <c r="BK339" s="13"/>
      <c r="BL339" s="13"/>
      <c r="BM339" s="13"/>
      <c r="BN339" s="13"/>
      <c r="BO339" s="13"/>
      <c r="BP339" s="13"/>
      <c r="BQ339" s="13"/>
      <c r="BR339" s="13"/>
      <c r="BS339" s="13"/>
      <c r="BT339" s="13"/>
      <c r="BU339" s="13"/>
      <c r="BV339" s="13"/>
      <c r="BW339" s="13"/>
      <c r="BX339" s="13"/>
      <c r="BY339" s="13"/>
      <c r="BZ339" s="12"/>
      <c r="CA339" s="13"/>
      <c r="CB339" s="88"/>
      <c r="CC339" s="88"/>
      <c r="CD339" s="136"/>
      <c r="CE339" s="136"/>
      <c r="CF339" s="136"/>
      <c r="CG339" s="88"/>
      <c r="CH339" s="136"/>
      <c r="CI339" s="136"/>
      <c r="CJ339" s="136"/>
      <c r="CK339" s="88"/>
      <c r="CL339" s="136"/>
      <c r="CM339" s="136"/>
      <c r="CN339" s="136"/>
      <c r="CO339" s="136"/>
      <c r="CP339" s="88"/>
      <c r="CQ339" s="136"/>
      <c r="CR339" s="136"/>
      <c r="CS339" s="136"/>
      <c r="CT339" s="136"/>
      <c r="CU339" s="88"/>
      <c r="CV339" s="136"/>
      <c r="CW339" s="136"/>
      <c r="CX339" s="88"/>
      <c r="CY339" s="136"/>
      <c r="CZ339" s="136"/>
      <c r="DA339" s="136"/>
      <c r="DB339" s="136"/>
      <c r="DC339" s="88"/>
      <c r="DD339" s="136"/>
      <c r="DE339" s="136"/>
      <c r="DF339" s="88"/>
      <c r="DG339" s="136"/>
      <c r="DH339" s="85"/>
    </row>
    <row r="340" spans="1:112" hidden="1" x14ac:dyDescent="0.25">
      <c r="A340" s="47" t="s">
        <v>211</v>
      </c>
      <c r="B340" s="25"/>
      <c r="C340" s="24"/>
      <c r="D340" s="24"/>
      <c r="E340" s="24"/>
      <c r="F340" s="24"/>
      <c r="G340" s="278" t="s">
        <v>22</v>
      </c>
      <c r="H340" s="279"/>
      <c r="I340" s="280"/>
      <c r="J340" s="24" t="s">
        <v>136</v>
      </c>
      <c r="K340" s="24" t="s">
        <v>137</v>
      </c>
      <c r="L340" s="24" t="s">
        <v>138</v>
      </c>
      <c r="M340" s="24" t="s">
        <v>139</v>
      </c>
      <c r="N340" s="24" t="s">
        <v>140</v>
      </c>
      <c r="O340" s="24" t="s">
        <v>141</v>
      </c>
      <c r="P340" s="24" t="s">
        <v>142</v>
      </c>
      <c r="Q340" s="24" t="s">
        <v>143</v>
      </c>
      <c r="R340" s="24" t="s">
        <v>144</v>
      </c>
      <c r="S340" s="24" t="s">
        <v>145</v>
      </c>
      <c r="T340" s="24" t="s">
        <v>146</v>
      </c>
      <c r="U340" s="243" t="s">
        <v>23</v>
      </c>
      <c r="V340" s="244"/>
      <c r="W340" s="245"/>
      <c r="X340" s="24" t="s">
        <v>136</v>
      </c>
      <c r="Y340" s="24" t="s">
        <v>137</v>
      </c>
      <c r="Z340" s="24" t="s">
        <v>138</v>
      </c>
      <c r="AA340" s="24" t="s">
        <v>139</v>
      </c>
      <c r="AB340" s="24" t="s">
        <v>140</v>
      </c>
      <c r="AC340" s="24" t="s">
        <v>141</v>
      </c>
      <c r="AD340" s="24" t="s">
        <v>142</v>
      </c>
      <c r="AE340" s="24" t="s">
        <v>143</v>
      </c>
      <c r="AF340" s="24" t="s">
        <v>144</v>
      </c>
      <c r="AG340" s="24" t="s">
        <v>145</v>
      </c>
      <c r="AH340" s="24" t="s">
        <v>146</v>
      </c>
      <c r="AI340" s="243" t="s">
        <v>24</v>
      </c>
      <c r="AJ340" s="244"/>
      <c r="AK340" s="245"/>
      <c r="AL340" s="24" t="s">
        <v>136</v>
      </c>
      <c r="AM340" s="24" t="s">
        <v>137</v>
      </c>
      <c r="AN340" s="24" t="s">
        <v>138</v>
      </c>
      <c r="AO340" s="24" t="s">
        <v>139</v>
      </c>
      <c r="AP340" s="24" t="s">
        <v>140</v>
      </c>
      <c r="AQ340" s="24" t="s">
        <v>141</v>
      </c>
      <c r="AR340" s="24" t="s">
        <v>142</v>
      </c>
      <c r="AS340" s="24" t="s">
        <v>143</v>
      </c>
      <c r="AT340" s="24" t="s">
        <v>144</v>
      </c>
      <c r="AU340" s="24" t="s">
        <v>145</v>
      </c>
      <c r="AV340" s="24" t="s">
        <v>146</v>
      </c>
      <c r="AW340" s="243" t="s">
        <v>25</v>
      </c>
      <c r="AX340" s="244"/>
      <c r="AY340" s="245"/>
      <c r="AZ340" s="24" t="s">
        <v>136</v>
      </c>
      <c r="BA340" s="24" t="s">
        <v>137</v>
      </c>
      <c r="BB340" s="24" t="s">
        <v>138</v>
      </c>
      <c r="BC340" s="24" t="s">
        <v>139</v>
      </c>
      <c r="BD340" s="24" t="s">
        <v>140</v>
      </c>
      <c r="BE340" s="24" t="s">
        <v>141</v>
      </c>
      <c r="BF340" s="24" t="s">
        <v>142</v>
      </c>
      <c r="BG340" s="24" t="s">
        <v>143</v>
      </c>
      <c r="BH340" s="24" t="s">
        <v>144</v>
      </c>
      <c r="BI340" s="24" t="s">
        <v>145</v>
      </c>
      <c r="BJ340" s="24" t="s">
        <v>146</v>
      </c>
      <c r="BK340" s="243" t="s">
        <v>26</v>
      </c>
      <c r="BL340" s="244"/>
      <c r="BM340" s="245"/>
      <c r="BN340" s="24" t="s">
        <v>136</v>
      </c>
      <c r="BO340" s="24" t="s">
        <v>137</v>
      </c>
      <c r="BP340" s="24" t="s">
        <v>138</v>
      </c>
      <c r="BQ340" s="24" t="s">
        <v>139</v>
      </c>
      <c r="BR340" s="24" t="s">
        <v>140</v>
      </c>
      <c r="BS340" s="24" t="s">
        <v>141</v>
      </c>
      <c r="BT340" s="24" t="s">
        <v>142</v>
      </c>
      <c r="BU340" s="24" t="s">
        <v>143</v>
      </c>
      <c r="BV340" s="24" t="s">
        <v>144</v>
      </c>
      <c r="BW340" s="24" t="s">
        <v>145</v>
      </c>
      <c r="BX340" s="24" t="s">
        <v>146</v>
      </c>
      <c r="BY340" s="98" t="s">
        <v>0</v>
      </c>
      <c r="BZ340" s="12"/>
      <c r="CA340" s="111" t="s">
        <v>136</v>
      </c>
      <c r="CB340" s="98" t="s">
        <v>147</v>
      </c>
      <c r="CC340" s="28"/>
      <c r="CD340" s="134" t="s">
        <v>41</v>
      </c>
      <c r="CE340" s="134" t="s">
        <v>41</v>
      </c>
      <c r="CF340" s="134" t="s">
        <v>41</v>
      </c>
      <c r="CG340" s="134" t="s">
        <v>41</v>
      </c>
      <c r="CH340" s="134" t="s">
        <v>41</v>
      </c>
      <c r="CI340" s="134" t="s">
        <v>41</v>
      </c>
      <c r="CJ340" s="134" t="s">
        <v>41</v>
      </c>
      <c r="CK340" s="134" t="s">
        <v>41</v>
      </c>
      <c r="CL340" s="134" t="s">
        <v>41</v>
      </c>
      <c r="CM340" s="134" t="s">
        <v>41</v>
      </c>
      <c r="CN340" s="134" t="s">
        <v>41</v>
      </c>
      <c r="CO340" s="134" t="s">
        <v>41</v>
      </c>
      <c r="CP340" s="134" t="s">
        <v>41</v>
      </c>
      <c r="CQ340" s="134" t="s">
        <v>41</v>
      </c>
      <c r="CR340" s="134" t="s">
        <v>41</v>
      </c>
      <c r="CS340" s="134" t="s">
        <v>41</v>
      </c>
      <c r="CT340" s="134" t="s">
        <v>41</v>
      </c>
      <c r="CU340" s="134" t="s">
        <v>41</v>
      </c>
      <c r="CV340" s="134" t="s">
        <v>41</v>
      </c>
      <c r="CW340" s="134" t="s">
        <v>41</v>
      </c>
      <c r="CX340" s="134" t="s">
        <v>41</v>
      </c>
      <c r="CY340" s="134" t="s">
        <v>41</v>
      </c>
      <c r="CZ340" s="134" t="s">
        <v>41</v>
      </c>
      <c r="DA340" s="134" t="s">
        <v>41</v>
      </c>
      <c r="DB340" s="134" t="s">
        <v>41</v>
      </c>
      <c r="DC340" s="134" t="s">
        <v>41</v>
      </c>
      <c r="DD340" s="134" t="s">
        <v>41</v>
      </c>
      <c r="DE340" s="134" t="s">
        <v>41</v>
      </c>
      <c r="DF340" s="134" t="s">
        <v>41</v>
      </c>
      <c r="DG340" s="134" t="s">
        <v>41</v>
      </c>
    </row>
    <row r="341" spans="1:112" hidden="1" x14ac:dyDescent="0.25">
      <c r="A341" s="196"/>
      <c r="B341" s="28" t="s">
        <v>104</v>
      </c>
      <c r="C341" s="88"/>
      <c r="D341" s="28" t="s">
        <v>105</v>
      </c>
      <c r="E341" s="88"/>
      <c r="F341" s="87"/>
      <c r="G341" s="272"/>
      <c r="H341" s="247"/>
      <c r="I341" s="281"/>
      <c r="J341" s="52"/>
      <c r="K341" s="52"/>
      <c r="L341" s="52"/>
      <c r="M341" s="52"/>
      <c r="N341" s="52"/>
      <c r="O341" s="52"/>
      <c r="P341" s="52"/>
      <c r="Q341" s="52"/>
      <c r="R341" s="52"/>
      <c r="S341" s="52"/>
      <c r="T341" s="52"/>
      <c r="U341" s="246"/>
      <c r="V341" s="247"/>
      <c r="W341" s="248"/>
      <c r="X341" s="52"/>
      <c r="Y341" s="52"/>
      <c r="Z341" s="52"/>
      <c r="AA341" s="52"/>
      <c r="AB341" s="52"/>
      <c r="AC341" s="52"/>
      <c r="AD341" s="52"/>
      <c r="AE341" s="52"/>
      <c r="AF341" s="52"/>
      <c r="AG341" s="52"/>
      <c r="AH341" s="52"/>
      <c r="AI341" s="246"/>
      <c r="AJ341" s="247"/>
      <c r="AK341" s="248"/>
      <c r="AL341" s="52"/>
      <c r="AM341" s="52"/>
      <c r="AN341" s="52"/>
      <c r="AO341" s="52"/>
      <c r="AP341" s="52"/>
      <c r="AQ341" s="52"/>
      <c r="AR341" s="52"/>
      <c r="AS341" s="52"/>
      <c r="AT341" s="52"/>
      <c r="AU341" s="52"/>
      <c r="AV341" s="52"/>
      <c r="AW341" s="246"/>
      <c r="AX341" s="247"/>
      <c r="AY341" s="248"/>
      <c r="AZ341" s="52"/>
      <c r="BA341" s="52"/>
      <c r="BB341" s="52"/>
      <c r="BC341" s="52"/>
      <c r="BD341" s="52"/>
      <c r="BE341" s="52"/>
      <c r="BF341" s="52"/>
      <c r="BG341" s="52"/>
      <c r="BH341" s="52"/>
      <c r="BI341" s="52"/>
      <c r="BJ341" s="52"/>
      <c r="BK341" s="246"/>
      <c r="BL341" s="247"/>
      <c r="BM341" s="248"/>
      <c r="BN341" s="52"/>
      <c r="BO341" s="52"/>
      <c r="BP341" s="52"/>
      <c r="BQ341" s="52"/>
      <c r="BR341" s="52"/>
      <c r="BS341" s="52"/>
      <c r="BT341" s="52"/>
      <c r="BU341" s="52"/>
      <c r="BV341" s="52"/>
      <c r="BW341" s="52"/>
      <c r="BX341" s="52"/>
      <c r="BY341" s="101"/>
      <c r="BZ341" s="12"/>
      <c r="CA341" s="118"/>
      <c r="CB341" s="152"/>
      <c r="CC341" s="52"/>
      <c r="CD341" s="99"/>
      <c r="CE341" s="99"/>
      <c r="CF341" s="99"/>
      <c r="CG341" s="99"/>
      <c r="CH341" s="99"/>
      <c r="CI341" s="99"/>
      <c r="CJ341" s="99"/>
      <c r="CK341" s="99"/>
      <c r="CL341" s="99"/>
      <c r="CM341" s="99"/>
      <c r="CN341" s="99"/>
      <c r="CO341" s="99"/>
      <c r="CP341" s="99"/>
      <c r="CQ341" s="99"/>
      <c r="CR341" s="99"/>
      <c r="CS341" s="99"/>
      <c r="CT341" s="99"/>
      <c r="CU341" s="99"/>
      <c r="CV341" s="99"/>
      <c r="CW341" s="99"/>
      <c r="CX341" s="99"/>
      <c r="CY341" s="99"/>
      <c r="CZ341" s="99"/>
      <c r="DA341" s="99"/>
      <c r="DB341" s="99"/>
      <c r="DC341" s="99"/>
      <c r="DD341" s="99"/>
      <c r="DE341" s="99"/>
      <c r="DF341" s="99"/>
      <c r="DG341" s="99"/>
    </row>
    <row r="342" spans="1:112" hidden="1" x14ac:dyDescent="0.25">
      <c r="A342" s="97"/>
      <c r="B342" s="159"/>
      <c r="C342" s="160"/>
      <c r="D342" s="161"/>
      <c r="E342" s="87"/>
      <c r="F342" s="87"/>
      <c r="G342" s="272"/>
      <c r="H342" s="271"/>
      <c r="I342" s="273"/>
      <c r="J342" s="87"/>
      <c r="K342" s="87"/>
      <c r="L342" s="87"/>
      <c r="M342" s="87"/>
      <c r="N342" s="87"/>
      <c r="O342" s="87"/>
      <c r="P342" s="87"/>
      <c r="Q342" s="87"/>
      <c r="R342" s="87"/>
      <c r="S342" s="87"/>
      <c r="T342" s="87"/>
      <c r="U342" s="246"/>
      <c r="V342" s="252"/>
      <c r="W342" s="274"/>
      <c r="X342" s="87"/>
      <c r="Y342" s="87"/>
      <c r="Z342" s="87"/>
      <c r="AA342" s="87"/>
      <c r="AB342" s="87"/>
      <c r="AC342" s="87"/>
      <c r="AD342" s="87"/>
      <c r="AE342" s="87"/>
      <c r="AF342" s="87"/>
      <c r="AG342" s="87"/>
      <c r="AH342" s="87"/>
      <c r="AI342" s="246"/>
      <c r="AJ342" s="252"/>
      <c r="AK342" s="274"/>
      <c r="AL342" s="87"/>
      <c r="AM342" s="87"/>
      <c r="AN342" s="87"/>
      <c r="AO342" s="87"/>
      <c r="AP342" s="87"/>
      <c r="AQ342" s="87"/>
      <c r="AR342" s="87"/>
      <c r="AS342" s="87"/>
      <c r="AT342" s="87"/>
      <c r="AU342" s="87"/>
      <c r="AV342" s="87"/>
      <c r="AW342" s="246"/>
      <c r="AX342" s="252"/>
      <c r="AY342" s="274"/>
      <c r="AZ342" s="87"/>
      <c r="BA342" s="87"/>
      <c r="BB342" s="87"/>
      <c r="BC342" s="87"/>
      <c r="BD342" s="87"/>
      <c r="BE342" s="87"/>
      <c r="BF342" s="87"/>
      <c r="BG342" s="87"/>
      <c r="BH342" s="87"/>
      <c r="BI342" s="87"/>
      <c r="BJ342" s="87"/>
      <c r="BK342" s="246"/>
      <c r="BL342" s="252"/>
      <c r="BM342" s="274"/>
      <c r="BN342" s="87"/>
      <c r="BO342" s="87"/>
      <c r="BP342" s="87"/>
      <c r="BQ342" s="87"/>
      <c r="BR342" s="87"/>
      <c r="BS342" s="87"/>
      <c r="BT342" s="87"/>
      <c r="BU342" s="87"/>
      <c r="BV342" s="87"/>
      <c r="BW342" s="87"/>
      <c r="BX342" s="87"/>
      <c r="BY342" s="101"/>
      <c r="BZ342" s="12"/>
      <c r="CA342" s="107"/>
      <c r="CB342" s="155"/>
      <c r="CC342" s="87"/>
      <c r="CD342" s="99"/>
      <c r="CE342" s="99"/>
      <c r="CF342" s="99"/>
      <c r="CG342" s="99"/>
      <c r="CH342" s="99"/>
      <c r="CI342" s="99"/>
      <c r="CJ342" s="99"/>
      <c r="CK342" s="99"/>
      <c r="CL342" s="99"/>
      <c r="CM342" s="99"/>
      <c r="CN342" s="99"/>
      <c r="CO342" s="99"/>
      <c r="CP342" s="99"/>
      <c r="CQ342" s="99"/>
      <c r="CR342" s="99"/>
      <c r="CS342" s="99"/>
      <c r="CT342" s="99"/>
      <c r="CU342" s="99"/>
      <c r="CV342" s="99"/>
      <c r="CW342" s="99"/>
      <c r="CX342" s="99"/>
      <c r="CY342" s="99"/>
      <c r="CZ342" s="99"/>
      <c r="DA342" s="99"/>
      <c r="DB342" s="99"/>
      <c r="DC342" s="99"/>
      <c r="DD342" s="99"/>
      <c r="DE342" s="99"/>
      <c r="DF342" s="99"/>
      <c r="DG342" s="99"/>
    </row>
    <row r="343" spans="1:112" hidden="1" x14ac:dyDescent="0.25">
      <c r="A343" s="196"/>
      <c r="B343" s="162" t="s">
        <v>209</v>
      </c>
      <c r="C343" s="162" t="s">
        <v>210</v>
      </c>
      <c r="D343" s="162" t="s">
        <v>213</v>
      </c>
      <c r="E343" s="162" t="s">
        <v>215</v>
      </c>
      <c r="F343" s="162" t="s">
        <v>216</v>
      </c>
      <c r="G343" s="272"/>
      <c r="H343" s="271"/>
      <c r="I343" s="273"/>
      <c r="J343" s="87"/>
      <c r="K343" s="87"/>
      <c r="L343" s="87"/>
      <c r="M343" s="87"/>
      <c r="N343" s="87"/>
      <c r="O343" s="87"/>
      <c r="P343" s="87"/>
      <c r="Q343" s="87"/>
      <c r="R343" s="87"/>
      <c r="S343" s="87"/>
      <c r="T343" s="87"/>
      <c r="U343" s="246"/>
      <c r="V343" s="252"/>
      <c r="W343" s="274"/>
      <c r="X343" s="87"/>
      <c r="Y343" s="87"/>
      <c r="Z343" s="87"/>
      <c r="AA343" s="87"/>
      <c r="AB343" s="87"/>
      <c r="AC343" s="87"/>
      <c r="AD343" s="87"/>
      <c r="AE343" s="87"/>
      <c r="AF343" s="87"/>
      <c r="AG343" s="87"/>
      <c r="AH343" s="87"/>
      <c r="AI343" s="246"/>
      <c r="AJ343" s="252"/>
      <c r="AK343" s="274"/>
      <c r="AL343" s="87"/>
      <c r="AM343" s="87"/>
      <c r="AN343" s="87"/>
      <c r="AO343" s="87"/>
      <c r="AP343" s="87"/>
      <c r="AQ343" s="87"/>
      <c r="AR343" s="87"/>
      <c r="AS343" s="87"/>
      <c r="AT343" s="87"/>
      <c r="AU343" s="87"/>
      <c r="AV343" s="87"/>
      <c r="AW343" s="246"/>
      <c r="AX343" s="252"/>
      <c r="AY343" s="274"/>
      <c r="AZ343" s="87"/>
      <c r="BA343" s="87"/>
      <c r="BB343" s="87"/>
      <c r="BC343" s="87"/>
      <c r="BD343" s="87"/>
      <c r="BE343" s="87"/>
      <c r="BF343" s="87"/>
      <c r="BG343" s="87"/>
      <c r="BH343" s="87"/>
      <c r="BI343" s="87"/>
      <c r="BJ343" s="87"/>
      <c r="BK343" s="246"/>
      <c r="BL343" s="252"/>
      <c r="BM343" s="274"/>
      <c r="BN343" s="87"/>
      <c r="BO343" s="87"/>
      <c r="BP343" s="87"/>
      <c r="BQ343" s="87"/>
      <c r="BR343" s="87"/>
      <c r="BS343" s="87"/>
      <c r="BT343" s="87"/>
      <c r="BU343" s="87"/>
      <c r="BV343" s="87"/>
      <c r="BW343" s="87"/>
      <c r="BX343" s="87"/>
      <c r="BY343" s="101"/>
      <c r="BZ343" s="12"/>
      <c r="CA343" s="107"/>
      <c r="CB343" s="155"/>
      <c r="CC343" s="87"/>
      <c r="CD343" s="99"/>
      <c r="CE343" s="99"/>
      <c r="CF343" s="99"/>
      <c r="CG343" s="99"/>
      <c r="CH343" s="99"/>
      <c r="CI343" s="99"/>
      <c r="CJ343" s="99"/>
      <c r="CK343" s="99"/>
      <c r="CL343" s="99"/>
      <c r="CM343" s="99"/>
      <c r="CN343" s="99"/>
      <c r="CO343" s="99"/>
      <c r="CP343" s="99"/>
      <c r="CQ343" s="99"/>
      <c r="CR343" s="99"/>
      <c r="CS343" s="99"/>
      <c r="CT343" s="99"/>
      <c r="CU343" s="99"/>
      <c r="CV343" s="99"/>
      <c r="CW343" s="99"/>
      <c r="CX343" s="99"/>
      <c r="CY343" s="99"/>
      <c r="CZ343" s="99"/>
      <c r="DA343" s="99"/>
      <c r="DB343" s="99"/>
      <c r="DC343" s="99"/>
      <c r="DD343" s="99"/>
      <c r="DE343" s="99"/>
      <c r="DF343" s="99"/>
      <c r="DG343" s="99"/>
    </row>
    <row r="344" spans="1:112" hidden="1" x14ac:dyDescent="0.25">
      <c r="A344" s="107" t="s">
        <v>49</v>
      </c>
      <c r="B344" s="86">
        <v>1128</v>
      </c>
      <c r="C344" s="86">
        <f>ROUND(B344*1.05,0)</f>
        <v>1184</v>
      </c>
      <c r="D344" s="86">
        <f t="shared" ref="D344:F344" si="236">ROUND(C344*1.05,0)</f>
        <v>1243</v>
      </c>
      <c r="E344" s="86">
        <f t="shared" si="236"/>
        <v>1305</v>
      </c>
      <c r="F344" s="86">
        <f t="shared" si="236"/>
        <v>1370</v>
      </c>
      <c r="G344" s="268">
        <f>ROUND(IF(C5&lt;=DATEVALUE("7/1/25"),
(B344*$C$341+C344*$E$341)/12*($E$152*H152+H153)+
(B344*$C$341+C344*$E$341)/12*($E$155*H155+H156)+
(B344*$C$341+C344*$E$341)/12*($E$158*H158+H159)+
(B344*$C$341+C344*$E$341)/12*($E$161*H161+H162)+
(B344*$C$341+C344*$E$341)/12*($E$164*H164+H165)+
(B344*$C$341+C344*$E$341)/12*($E$167*H167+H168)+
(B344*$C$341+C344*$E$341)/12*($E$170*H170+H171)+
(B344*$C$341+C344*$E$341)/12*($E$173*H173+H174)+
(B344*$C$341+C344*$E$341)/12*($E$176*H176+H177)+
(B344*$C$341+C344*$E$341)/12*($E$179*H179+H180),
(C344*$C$341+D344*$E$341)/12*($E$152*H152+H153)+
(C344*$C$341+D344*$E$341)/12*($E$155*H155+H156)+
(C344*$C$341+D344*$E$341)/12*($E$158*H158+H159)+
(C344*$C$341+D344*$E$341)/12*($E$161*H161+H162)+
(C344*$C$341+D344*$E$341)/12*($E$164*H164+H165)+
(C344*$C$341+D344*$E$341)/12*($E$167*H167+H168)+
(C344*$C$341+D344*$E$341)/12*($E$170*H170+H171)+
(C344*$C$341+D344*$E$341)/12*($E$173*H173+H174)+
(C344*$C$341+D344*$E$341)/12*($E$176*H176+H177)+
(C344*$C$341+D344*$E$341)/12*($E$179*H179+H180)),
0)</f>
        <v>0</v>
      </c>
      <c r="H344" s="247"/>
      <c r="I344" s="281"/>
      <c r="J344" s="115">
        <v>0</v>
      </c>
      <c r="K344" s="115">
        <v>0</v>
      </c>
      <c r="L344" s="115">
        <v>0</v>
      </c>
      <c r="M344" s="115">
        <v>0</v>
      </c>
      <c r="N344" s="115">
        <v>0</v>
      </c>
      <c r="O344" s="115">
        <v>0</v>
      </c>
      <c r="P344" s="115">
        <v>0</v>
      </c>
      <c r="Q344" s="115">
        <v>0</v>
      </c>
      <c r="R344" s="115">
        <v>0</v>
      </c>
      <c r="S344" s="115">
        <v>0</v>
      </c>
      <c r="T344" s="115">
        <v>0</v>
      </c>
      <c r="U344" s="253">
        <f>ROUND((IF(B8&gt;1,(ROUND(IF(C5&lt;=DATEVALUE("7/1/25"),
(C344*C341+D344*E341)/12*(E152*V152+V153)+
(C344*C341+D344*E341)/12*(E155*V155+V156)+
(C344*C341+D344*E341)/12*(E158*V158+V159)+
(C344*C341+D344*E341)/12*(E161*V161+V162)+
(C344*C341+D344*E341)/12*(E164*V164+V165)+
(C344*C341+D344*E341)/12*(E167*V167+V168)+
(C344*C341+D344*E341)/12*(E170*V170+V171)+
(C344*C341+D344*E341)/12*(E173*V173+V174)+
(C344*C341+D344*E341)/12*(E176*V176+V177)+
(C344*C341+D344*E341)/12*(E179*V179+V180),
(D344*C341+E344*E341)/12*(E152*V152+V153)+
(D344*C341+E344*E341)/12*(E155*V155+V156)+
(D344*C341+E344*E341)/12*(E158*V158+V159)+
(D344*C341+E344*E341)/12*(E161*V161+V162)+
(D344*C341+E344*E341)/12*(E164*V164+V165)+
(D344*C341+E344*E341)/12*(E167*V167+V168)+
(D344*C341+E344*E341)/12*(E170*V170+V171)+
(D344*C341+E344*E341)/12*(E173*V173+V174)+
(D344*C341+E344*E341)/12*(E176*V176+V177)+
(D344*C341+E344*E341)/12*(E179*V179+V180)),
0)),0)),0)</f>
        <v>0</v>
      </c>
      <c r="V344" s="254"/>
      <c r="W344" s="255"/>
      <c r="X344" s="115">
        <v>0</v>
      </c>
      <c r="Y344" s="115">
        <v>0</v>
      </c>
      <c r="Z344" s="115">
        <v>0</v>
      </c>
      <c r="AA344" s="115">
        <v>0</v>
      </c>
      <c r="AB344" s="115">
        <v>0</v>
      </c>
      <c r="AC344" s="115">
        <v>0</v>
      </c>
      <c r="AD344" s="115">
        <v>0</v>
      </c>
      <c r="AE344" s="115">
        <v>0</v>
      </c>
      <c r="AF344" s="115">
        <v>0</v>
      </c>
      <c r="AG344" s="115">
        <v>0</v>
      </c>
      <c r="AH344" s="115">
        <v>0</v>
      </c>
      <c r="AI344" s="253">
        <f>ROUND((IF(B8&gt;2,(ROUND(IF(C5&lt;=DATEVALUE("7/1/25"),
(D344*C341+E344*E341)/12*(E152*AJ152+AJ153)+
(D344*C341+E344*E341)/12*(E155*AJ155+AJ156)+
(D344*C341+E344*E341)/12*(E158*AJ158+AJ159)+
(D344*C341+E344*E341)/12*(E161*AJ161+AJ162)+
(D344*C341+E344*E341)/12*(E164*AJ164+AJ165)+
(D344*C341+E344*E341)/12*(E167*AJ167+AJ168)+
(D344*C341+E344*E341)/12*(E170*AJ170+AJ171)+
(D344*C341+E344*E341)/12*(E173*AJ173+AJ174)+
(D344*C341+E344*E341)/12*(E176*AJ176+AJ177)+
(D344*C341+E344*E341)/12*(E179*AJ179+AJ180),
(E344*C341+F344*E341)/12*(E152*AJ152+AJ153)+
(E344*C341+F344*E341)/12*(E155*AJ155+AJ156)+
(E344*C341+F344*E341)/12*(E158*AJ158+AJ159)+
(E344*C341+F344*E341)/12*(E161*AJ161+AJ162)+
(E344*C341+F344*E341)/12*(E164*AJ164+AJ165)+
(E344*C341+F344*E341)/12*(E167*AJ167+AJ168)+
(E344*C341+F344*E341)/12*(E170*AJ170+AJ171)+
(E344*C341+F344*E341)/12*(E173*AJ173+AJ174)+
(E344*C341+F344*E341)/12*(E176*AJ176+AJ177)+
(E344*C341+F344*E341)/12*(E179*AJ179+AJ180)),
0)),0)),0)</f>
        <v>0</v>
      </c>
      <c r="AJ344" s="254"/>
      <c r="AK344" s="255"/>
      <c r="AL344" s="115">
        <v>0</v>
      </c>
      <c r="AM344" s="115">
        <v>0</v>
      </c>
      <c r="AN344" s="115">
        <v>0</v>
      </c>
      <c r="AO344" s="115">
        <v>0</v>
      </c>
      <c r="AP344" s="115">
        <v>0</v>
      </c>
      <c r="AQ344" s="115">
        <v>0</v>
      </c>
      <c r="AR344" s="115">
        <v>0</v>
      </c>
      <c r="AS344" s="115">
        <v>0</v>
      </c>
      <c r="AT344" s="115">
        <v>0</v>
      </c>
      <c r="AU344" s="115">
        <v>0</v>
      </c>
      <c r="AV344" s="115">
        <v>0</v>
      </c>
      <c r="AW344" s="253">
        <f>ROUND((IF(B8&gt;3,(ROUND(IF(C5&lt;=DATEVALUE("7/1/25"),
(E344*C341+F344*E341)/12*(E152*AX152+AX153)+
(E344*C341+F344*E341)/12*(E155*AX155+AX156)+
(E344*C341+F344*E341)/12*(E158*AX158+AX159)+
(E344*C341+F344*E341)/12*(E161*AX161+AX162)+
(E344*C341+F344*E341)/12*(E164*AX164+AX165)+
(E344*C341+F344*E341)/12*(E167*AX167+AX168)+
(E344*C341+F344*E341)/12*(E170*AX170+AX171)+
(E344*C341+F344*E341)/12*(E173*AX173+AX174)+
(E344*C341+F344*E341)/12*(E176*AX176+AX177)+
(E344*C341+F344*E341)/12*(E179*AX179+AX180),
(F344*C341+((F344*1.05)*E341))/12*(E152*AX152+AX153)+
(F344*C341+((F344*1.05)*E341))/12*(E155*AX155+AX156)+
(F344*C341+((F344*1.05)*E341))/12*(E158*AX158+AX159)+
(F344*C341+((F344*1.05)*E341))/12*(E161*AX161+AX162)+
(F344*C341+((F344*1.05)*E341))/12*(E164*AX164+AX165)+
(F344*C341+((F344*1.05)*E341))/12*(E167*AX167+AX168)+
(F344*C341+((F344*1.05)*E341))/12*(E170*AX170+AX171)+
(F344*C341+((F344*1.05)*E341))/12*(E173*AX173+AX174)+
(F344*C341+((F344*1.05)*E341))/12*(E176*AX176+AX177)+
(F344*C341+((F344*1.05)*E341))/12*(E179*AX179+AX180)),
0)),0)),0)</f>
        <v>0</v>
      </c>
      <c r="AX344" s="254"/>
      <c r="AY344" s="255"/>
      <c r="AZ344" s="115">
        <v>0</v>
      </c>
      <c r="BA344" s="115">
        <v>0</v>
      </c>
      <c r="BB344" s="115">
        <v>0</v>
      </c>
      <c r="BC344" s="115">
        <v>0</v>
      </c>
      <c r="BD344" s="115">
        <v>0</v>
      </c>
      <c r="BE344" s="115">
        <v>0</v>
      </c>
      <c r="BF344" s="115">
        <v>0</v>
      </c>
      <c r="BG344" s="115">
        <v>0</v>
      </c>
      <c r="BH344" s="115">
        <v>0</v>
      </c>
      <c r="BI344" s="115">
        <v>0</v>
      </c>
      <c r="BJ344" s="115">
        <v>0</v>
      </c>
      <c r="BK344" s="253">
        <f>ROUND((IF(B8&gt;4,(ROUND(IF(C5&lt;=DATEVALUE("7/1/25"),
(F344*C341+(F344*1.05)*E341)/12*(E152*BL152+BL153)+
(F344*C341+(F344*1.05)*E341)/12*(E155*BL155+BL156)+
(F344*C341+(F344*1.05)*E341)/12*(E158*BL158+BL159)+
(F344*C341+(F344*1.05)*E341)/12*(E161*BL161+BL162)+
(F344*C341+(F344*1.05)*E341)/12*(E164*BL164+BL165)+
(F344*C341+(F344*1.05)*E341)/12*(E167*BL167+BL168)+
(F344*C341+(F344*1.05)*E341)/12*(E170*BL170+BL171)+
(F344*C341+(F344*1.05)*E341)/12*(E173*BL173+BL174)+
(F344*C341+(F344*1.05)*E341)/12*(E176*BL176+BL177)+
(F344*C341+(F344*1.05)*E341)/12*(E179*BL179+BL180),
(F344*1.05*C341+((F344*1.05*1.05)*E341))/12*(E152*BL152+BL153)+
(F344*1.05*C341+((F344*1.05*1.05)*E341))/12*(E155*BL155+BL156)+
(F344*1.05*C341+((F344*1.05*1.05)*E341))/12*(E158*BL158+BL159)+
(F344*1.05*C341+((F344*1.05*1.05)*E341))/12*(E161*BL161+BL162)+
(F344*1.05*C341+((F344*1.05*1.05)*E341))/12*(E164*BL164+BL165)+
(F344*1.05*C341+((F344*1.05*1.05)*E341))/12*(E167*BL167+BL168)+
(F344*1.05*C341+((F344*1.05*1.05)*E341))/12*(E170*BL170+BL171)+
(F344*1.05*C341+((F344*1.05*1.05)*E341))/12*(E173*BL173+BL174)+
(F344*1.05*C341+((F344*1.05*1.05)*E341))/12*(E176*BL176+BL177)+
(F344*1.05*C341+((F344*1.05*1.05)*E341))/12*(E179*BL179+BL180)),
0)),0)),0)</f>
        <v>0</v>
      </c>
      <c r="BL344" s="254"/>
      <c r="BM344" s="255"/>
      <c r="BN344" s="115">
        <v>0</v>
      </c>
      <c r="BO344" s="115">
        <v>0</v>
      </c>
      <c r="BP344" s="115">
        <v>0</v>
      </c>
      <c r="BQ344" s="115">
        <v>0</v>
      </c>
      <c r="BR344" s="115">
        <v>0</v>
      </c>
      <c r="BS344" s="115">
        <v>0</v>
      </c>
      <c r="BT344" s="115">
        <v>0</v>
      </c>
      <c r="BU344" s="115">
        <v>0</v>
      </c>
      <c r="BV344" s="115">
        <v>0</v>
      </c>
      <c r="BW344" s="115">
        <v>0</v>
      </c>
      <c r="BX344" s="115">
        <v>0</v>
      </c>
      <c r="BY344" s="99">
        <f>SUM(G344,U344,AI344,AW344,BK344)</f>
        <v>0</v>
      </c>
      <c r="BZ344" s="12"/>
      <c r="CA344" s="116">
        <f>SUM(J344,X344,AL344,AZ344,BN344)</f>
        <v>0</v>
      </c>
      <c r="CB344" s="154">
        <f>SUM(K344:T344,Y344:AH344,AM344:AV344,BA344:BJ344,BO344:BX344)</f>
        <v>0</v>
      </c>
      <c r="CC344" s="115"/>
      <c r="CD344" s="99">
        <f>BY344-SUM(CE344:DG344)</f>
        <v>0</v>
      </c>
      <c r="CE344" s="99">
        <v>0</v>
      </c>
      <c r="CF344" s="99">
        <v>0</v>
      </c>
      <c r="CG344" s="99">
        <v>0</v>
      </c>
      <c r="CH344" s="99">
        <v>0</v>
      </c>
      <c r="CI344" s="99">
        <v>0</v>
      </c>
      <c r="CJ344" s="99">
        <v>0</v>
      </c>
      <c r="CK344" s="99">
        <v>0</v>
      </c>
      <c r="CL344" s="99">
        <v>0</v>
      </c>
      <c r="CM344" s="99">
        <v>0</v>
      </c>
      <c r="CN344" s="99">
        <v>0</v>
      </c>
      <c r="CO344" s="99">
        <v>0</v>
      </c>
      <c r="CP344" s="99">
        <v>0</v>
      </c>
      <c r="CQ344" s="99">
        <v>0</v>
      </c>
      <c r="CR344" s="99">
        <v>0</v>
      </c>
      <c r="CS344" s="99">
        <v>0</v>
      </c>
      <c r="CT344" s="99">
        <v>0</v>
      </c>
      <c r="CU344" s="99">
        <v>0</v>
      </c>
      <c r="CV344" s="99">
        <v>0</v>
      </c>
      <c r="CW344" s="99">
        <v>0</v>
      </c>
      <c r="CX344" s="99">
        <v>0</v>
      </c>
      <c r="CY344" s="99">
        <v>0</v>
      </c>
      <c r="CZ344" s="99">
        <v>0</v>
      </c>
      <c r="DA344" s="99">
        <v>0</v>
      </c>
      <c r="DB344" s="99">
        <v>0</v>
      </c>
      <c r="DC344" s="99">
        <v>0</v>
      </c>
      <c r="DD344" s="99">
        <v>0</v>
      </c>
      <c r="DE344" s="99">
        <v>0</v>
      </c>
      <c r="DF344" s="99">
        <v>0</v>
      </c>
      <c r="DG344" s="99">
        <v>0</v>
      </c>
    </row>
    <row r="345" spans="1:112" hidden="1" x14ac:dyDescent="0.25">
      <c r="A345" s="107" t="s">
        <v>50</v>
      </c>
      <c r="B345" s="86">
        <v>150</v>
      </c>
      <c r="C345" s="86">
        <f>ROUND(B345*1.05,0)</f>
        <v>158</v>
      </c>
      <c r="D345" s="86">
        <f t="shared" ref="D345:F345" si="237">ROUND(C345*1.05,0)</f>
        <v>166</v>
      </c>
      <c r="E345" s="86">
        <f t="shared" si="237"/>
        <v>174</v>
      </c>
      <c r="F345" s="86">
        <f t="shared" si="237"/>
        <v>183</v>
      </c>
      <c r="G345" s="268">
        <f>ROUND(IF(C5&lt;=DATEVALUE("7/1/25"),
(B345*$C$341+C345*$E$341)/12*($E$152*H152+H153)+
(B345*$C$341+C345*$E$341)/12*($E$155*H155+H156)+
(B345*$C$341+C345*$E$341)/12*($E$158*H158+H159)+
(B345*$C$341+C345*$E$341)/12*($E$161*H161+H162)+
(B345*$C$341+C345*$E$341)/12*($E$164*H164+H165)+
(B345*$C$341+C345*$E$341)/12*($E$167*H167+H168)+
(B345*$C$341+C345*$E$341)/12*($E$170*H170+H171)+
(B345*$C$341+C345*$E$341)/12*($E$173*H173+H174)+
(B345*$C$341+C345*$E$341)/12*($E$176*H176+H177)+
(B345*$C$341+C345*$E$341)/12*($E$179*H179+H180),
(C345*$C$341+D345*$E$341)/12*($E$152*H152+H153)+
(C345*$C$341+D345*$E$341)/12*($E$155*H155+H156)+
(C345*$C$341+D345*$E$341)/12*($E$158*H158+H159)+
(C345*$C$341+D345*$E$341)/12*($E$161*H161+H162)+
(C345*$C$341+D345*$E$341)/12*($E$164*H164+H165)+
(C345*$C$341+D345*$E$341)/12*($E$167*H167+H168)+
(C345*$C$341+D345*$E$341)/12*($E$170*H170+H171)+
(C345*$C$341+D345*$E$341)/12*($E$173*H173+H174)+
(C345*$C$341+D345*$E$341)/12*($E$176*H176+H177)+
(C345*$C$341+D345*$E$341)/12*($E$179*H179+H180)),
0)</f>
        <v>0</v>
      </c>
      <c r="H345" s="247"/>
      <c r="I345" s="281"/>
      <c r="J345" s="86">
        <v>0</v>
      </c>
      <c r="K345" s="86">
        <v>0</v>
      </c>
      <c r="L345" s="86">
        <v>0</v>
      </c>
      <c r="M345" s="86">
        <v>0</v>
      </c>
      <c r="N345" s="86">
        <v>0</v>
      </c>
      <c r="O345" s="86">
        <v>0</v>
      </c>
      <c r="P345" s="86">
        <v>0</v>
      </c>
      <c r="Q345" s="86">
        <v>0</v>
      </c>
      <c r="R345" s="86">
        <v>0</v>
      </c>
      <c r="S345" s="86">
        <v>0</v>
      </c>
      <c r="T345" s="86">
        <v>0</v>
      </c>
      <c r="U345" s="253">
        <f>ROUND((IF(B8&gt;1,(ROUND(IF(C5&lt;=DATEVALUE("7/1/25"),
(C345*C341+D345*E341)/12*(E152*V152+V153)+
(C345*C341+D345*E341)/12*(E155*V155+V156)+
(C345*C341+D345*E341)/12*(E158*V158+V159)+
(C345*C341+D345*E341)/12*(E161*V161+V162)+
(C345*C341+D345*E341)/12*(E164*V164+V165)+
(C345*C341+D345*E341)/12*(E167*V167+V168)+
(C345*C341+D345*E341)/12*(E170*V170+V171)+
(C345*C341+D345*E341)/12*(E173*V173+V174)+
(C345*C341+D345*E341)/12*(E176*V176+V177)+
(C345*C341+D345*E341)/12*(E179*V179+V180),
(D345*C341+E345*E341)/12*(E152*V152+V153)+
(D345*C341+E345*E341)/12*(E155*V155+V156)+
(D345*C341+E345*E341)/12*(E158*V158+V159)+
(D345*C341+E345*E341)/12*(E161*V161+V162)+
(D345*C341+E345*E341)/12*(E164*V164+V165)+
(D345*C341+E345*E341)/12*(E167*V167+V168)+
(D345*C341+E345*E341)/12*(E170*V170+V171)+
(D345*C341+E345*E341)/12*(E173*V173+V174)+
(D345*C341+E345*E341)/12*(E176*V176+V177)+
(D345*C341+E345*E341)/12*(E179*V179+V180)),
0)),0)),0)</f>
        <v>0</v>
      </c>
      <c r="V345" s="254"/>
      <c r="W345" s="255"/>
      <c r="X345" s="86">
        <v>0</v>
      </c>
      <c r="Y345" s="86">
        <v>0</v>
      </c>
      <c r="Z345" s="86">
        <v>0</v>
      </c>
      <c r="AA345" s="86">
        <v>0</v>
      </c>
      <c r="AB345" s="86">
        <v>0</v>
      </c>
      <c r="AC345" s="86">
        <v>0</v>
      </c>
      <c r="AD345" s="86">
        <v>0</v>
      </c>
      <c r="AE345" s="86">
        <v>0</v>
      </c>
      <c r="AF345" s="86">
        <v>0</v>
      </c>
      <c r="AG345" s="86">
        <v>0</v>
      </c>
      <c r="AH345" s="86">
        <v>0</v>
      </c>
      <c r="AI345" s="253">
        <f>ROUND((IF(B8&gt;2,(ROUND(IF(C5&lt;=DATEVALUE("7/1/25"),
(D345*C341+E345*E341)/12*(E152*AJ152+AJ153)+
(D345*C341+E345*E341)/12*(E155*AJ155+AJ156)+
(D345*C341+E345*E341)/12*(E158*AJ158+AJ159)+
(D345*C341+E345*E341)/12*(E161*AJ161+AJ162)+
(D345*C341+E345*E341)/12*(E164*AJ164+AJ165)+
(D345*C341+E345*E341)/12*(E167*AJ167+AJ168)+
(D345*C341+E345*E341)/12*(E170*AJ170+AJ171)+
(D345*C341+E345*E341)/12*(E173*AJ173+AJ174)+
(D345*C341+E345*E341)/12*(E176*AJ176+AJ177)+
(D345*C341+E345*E341)/12*(E179*AJ179+AJ180),
(E345*C341+F345*E341)/12*(E152*AJ152+AJ153)+
(E345*C341+F345*E341)/12*(E155*AJ155+AJ156)+
(E345*C341+F345*E341)/12*(E158*AJ158+AJ159)+
(E345*C341+F345*E341)/12*(E161*AJ161+AJ162)+
(E345*C341+F345*E341)/12*(E164*AJ164+AJ165)+
(E345*C341+F345*E341)/12*(E167*AJ167+AJ168)+
(E345*C341+F345*E341)/12*(E170*AJ170+AJ171)+
(E345*C341+F345*E341)/12*(E173*AJ173+AJ174)+
(E345*C341+F345*E341)/12*(E176*AJ176+AJ177)+
(E345*C341+F345*E341)/12*(E179*AJ179+AJ180)),
0)),0)),0)</f>
        <v>0</v>
      </c>
      <c r="AJ345" s="254"/>
      <c r="AK345" s="255"/>
      <c r="AL345" s="86">
        <v>0</v>
      </c>
      <c r="AM345" s="86">
        <v>0</v>
      </c>
      <c r="AN345" s="86">
        <v>0</v>
      </c>
      <c r="AO345" s="86">
        <v>0</v>
      </c>
      <c r="AP345" s="86">
        <v>0</v>
      </c>
      <c r="AQ345" s="86">
        <v>0</v>
      </c>
      <c r="AR345" s="86">
        <v>0</v>
      </c>
      <c r="AS345" s="86">
        <v>0</v>
      </c>
      <c r="AT345" s="86">
        <v>0</v>
      </c>
      <c r="AU345" s="86">
        <v>0</v>
      </c>
      <c r="AV345" s="86">
        <v>0</v>
      </c>
      <c r="AW345" s="253">
        <f>ROUND((IF(B8&gt;3,(ROUND(IF(C5&lt;=DATEVALUE("7/1/25"),
(E345*C341+F345*E341)/12*(E152*AX152+AX153)+
(E345*C341+F345*E341)/12*(E155*AX155+AX156)+
(E345*C341+F345*E341)/12*(E158*AX158+AX159)+
(E345*C341+F345*E341)/12*(E161*AX161+AX162)+
(E345*C341+F345*E341)/12*(E164*AX164+AX165)+
(E345*C341+F345*E341)/12*(E167*AX167+AX168)+
(E345*C341+F345*E341)/12*(E170*AX170+AX171)+
(E345*C341+F345*E341)/12*(E173*AX173+AX174)+
(E345*C341+F345*E341)/12*(E176*AX176+AX177)+
(E345*C341+F345*E341)/12*(E179*AX179+AX180),
(F345*C341+((F345*1.05)*E341))/12*(E152*AX152+AX153)+
(F345*C341+((F345*1.05)*E341))/12*(E155*AX155+AX156)+
(F345*C341+((F345*1.05)*E341))/12*(E158*AX158+AX159)+
(F345*C341+((F345*1.05)*E341))/12*(E161*AX161+AX162)+
(F345*C341+((F345*1.05)*E341))/12*(E164*AX164+AX165)+
(F345*C341+((F345*1.05)*E341))/12*(E167*AX167+AX168)+
(F345*C341+((F345*1.05)*E341))/12*(E170*AX170+AX171)+
(F345*C341+((F345*1.05)*E341))/12*(E173*AX173+AX174)+
(F345*C341+((F345*1.05)*E341))/12*(E176*AX176+AX177)+
(F345*C341+((F345*1.05)*E341))/12*(E179*AX179+AX180)),
0)),0)),0)</f>
        <v>0</v>
      </c>
      <c r="AX345" s="254"/>
      <c r="AY345" s="255"/>
      <c r="AZ345" s="86">
        <v>0</v>
      </c>
      <c r="BA345" s="86">
        <v>0</v>
      </c>
      <c r="BB345" s="86">
        <v>0</v>
      </c>
      <c r="BC345" s="86">
        <v>0</v>
      </c>
      <c r="BD345" s="86">
        <v>0</v>
      </c>
      <c r="BE345" s="86">
        <v>0</v>
      </c>
      <c r="BF345" s="86">
        <v>0</v>
      </c>
      <c r="BG345" s="86">
        <v>0</v>
      </c>
      <c r="BH345" s="86">
        <v>0</v>
      </c>
      <c r="BI345" s="86">
        <v>0</v>
      </c>
      <c r="BJ345" s="86">
        <v>0</v>
      </c>
      <c r="BK345" s="253">
        <f>ROUND((IF(B8&gt;4,(ROUND(IF(C5&lt;=DATEVALUE("7/1/25"),
(F345*C341+(F345*1.05)*E341)/12*(E152*BL152+BL153)+
(F345*C341+(F345*1.05)*E341)/12*(E155*BL155+BL156)+
(F345*C341+(F345*1.05)*E341)/12*(E158*BL158+BL159)+
(F345*C341+(F345*1.05)*E341)/12*(E161*BL161+BL162)+
(F345*C341+(F345*1.05)*E341)/12*(E164*BL164+BL165)+
(F345*C341+(F345*1.05)*E341)/12*(E167*BL167+BL168)+
(F345*C341+(F345*1.05)*E341)/12*(E170*BL170+BL171)+
(F345*C341+(F345*1.05)*E341)/12*(E173*BL173+BL174)+
(F345*C341+(F345*1.05)*E341)/12*(E176*BL176+BL177)+
(F345*C341+(F345*1.05)*E341)/12*(E179*BL179+BL180),
(F345*1.05*C341+((F345*1.05*1.05)*E341))/12*(E152*BL152+BL153)+
(F345*1.05*C341+((F345*1.05*1.05)*E341))/12*(E155*BL155+BL156)+
(F345*1.05*C341+((F345*1.05*1.05)*E341))/12*(E158*BL158+BL159)+
(F345*1.05*C341+((F345*1.05*1.05)*E341))/12*(E161*BL161+BL162)+
(F345*1.05*C341+((F345*1.05*1.05)*E341))/12*(E164*BL164+BL165)+
(F345*1.05*C341+((F345*1.05*1.05)*E341))/12*(E167*BL167+BL168)+
(F345*1.05*C341+((F345*1.05*1.05)*E341))/12*(E170*BL170+BL171)+
(F345*1.05*C341+((F345*1.05*1.05)*E341))/12*(E173*BL173+BL174)+
(F345*1.05*C341+((F345*1.05*1.05)*E341))/12*(E176*BL176+BL177)+
(F345*1.05*C341+((F345*1.05*1.05)*E341))/12*(E179*BL179+BL180)),
0)),0)),0)</f>
        <v>0</v>
      </c>
      <c r="BL345" s="254"/>
      <c r="BM345" s="255"/>
      <c r="BN345" s="86">
        <v>0</v>
      </c>
      <c r="BO345" s="86">
        <v>0</v>
      </c>
      <c r="BP345" s="86">
        <v>0</v>
      </c>
      <c r="BQ345" s="86">
        <v>0</v>
      </c>
      <c r="BR345" s="86">
        <v>0</v>
      </c>
      <c r="BS345" s="86">
        <v>0</v>
      </c>
      <c r="BT345" s="86">
        <v>0</v>
      </c>
      <c r="BU345" s="86">
        <v>0</v>
      </c>
      <c r="BV345" s="86">
        <v>0</v>
      </c>
      <c r="BW345" s="86">
        <v>0</v>
      </c>
      <c r="BX345" s="86">
        <v>0</v>
      </c>
      <c r="BY345" s="99">
        <f t="shared" ref="BY345:BY357" si="238">SUM(G345,U345,AI345,AW345,BK345)</f>
        <v>0</v>
      </c>
      <c r="BZ345" s="12"/>
      <c r="CA345" s="116">
        <f t="shared" ref="CA345:CA357" si="239">SUM(J345,X345,AL345,AZ345,BN345)</f>
        <v>0</v>
      </c>
      <c r="CB345" s="154">
        <f t="shared" ref="CB345:CB357" si="240">SUM(K345:T345,Y345:AH345,AM345:AV345,BA345:BJ345,BO345:BX345)</f>
        <v>0</v>
      </c>
      <c r="CC345" s="86"/>
      <c r="CD345" s="99">
        <f>BY345-SUM(CE345:DG345)</f>
        <v>0</v>
      </c>
      <c r="CE345" s="99">
        <v>0</v>
      </c>
      <c r="CF345" s="99">
        <v>0</v>
      </c>
      <c r="CG345" s="99">
        <v>0</v>
      </c>
      <c r="CH345" s="99">
        <v>0</v>
      </c>
      <c r="CI345" s="99">
        <v>0</v>
      </c>
      <c r="CJ345" s="99">
        <v>0</v>
      </c>
      <c r="CK345" s="99">
        <v>0</v>
      </c>
      <c r="CL345" s="99">
        <v>0</v>
      </c>
      <c r="CM345" s="99">
        <v>0</v>
      </c>
      <c r="CN345" s="99">
        <v>0</v>
      </c>
      <c r="CO345" s="99">
        <v>0</v>
      </c>
      <c r="CP345" s="99">
        <v>0</v>
      </c>
      <c r="CQ345" s="99">
        <v>0</v>
      </c>
      <c r="CR345" s="99">
        <v>0</v>
      </c>
      <c r="CS345" s="99">
        <v>0</v>
      </c>
      <c r="CT345" s="99">
        <v>0</v>
      </c>
      <c r="CU345" s="99">
        <v>0</v>
      </c>
      <c r="CV345" s="99">
        <v>0</v>
      </c>
      <c r="CW345" s="99">
        <v>0</v>
      </c>
      <c r="CX345" s="99">
        <v>0</v>
      </c>
      <c r="CY345" s="99">
        <v>0</v>
      </c>
      <c r="CZ345" s="99">
        <v>0</v>
      </c>
      <c r="DA345" s="99">
        <v>0</v>
      </c>
      <c r="DB345" s="99">
        <v>0</v>
      </c>
      <c r="DC345" s="99">
        <v>0</v>
      </c>
      <c r="DD345" s="99">
        <v>0</v>
      </c>
      <c r="DE345" s="99">
        <v>0</v>
      </c>
      <c r="DF345" s="99">
        <v>0</v>
      </c>
      <c r="DG345" s="99">
        <v>0</v>
      </c>
    </row>
    <row r="346" spans="1:112" hidden="1" x14ac:dyDescent="0.25">
      <c r="A346" s="107"/>
      <c r="B346" s="86"/>
      <c r="C346" s="86"/>
      <c r="D346" s="86"/>
      <c r="E346" s="86"/>
      <c r="F346" s="86"/>
      <c r="G346" s="268"/>
      <c r="H346" s="254"/>
      <c r="I346" s="269"/>
      <c r="J346" s="86"/>
      <c r="K346" s="86"/>
      <c r="L346" s="86"/>
      <c r="M346" s="86"/>
      <c r="N346" s="86"/>
      <c r="O346" s="86"/>
      <c r="P346" s="86"/>
      <c r="Q346" s="86"/>
      <c r="R346" s="86"/>
      <c r="S346" s="86"/>
      <c r="T346" s="86"/>
      <c r="U346" s="253"/>
      <c r="V346" s="254"/>
      <c r="W346" s="255"/>
      <c r="X346" s="86"/>
      <c r="Y346" s="86"/>
      <c r="Z346" s="86"/>
      <c r="AA346" s="86"/>
      <c r="AB346" s="86"/>
      <c r="AC346" s="86"/>
      <c r="AD346" s="86"/>
      <c r="AE346" s="86"/>
      <c r="AF346" s="86"/>
      <c r="AG346" s="86"/>
      <c r="AH346" s="86"/>
      <c r="AI346" s="253"/>
      <c r="AJ346" s="254"/>
      <c r="AK346" s="255"/>
      <c r="AL346" s="86"/>
      <c r="AM346" s="86"/>
      <c r="AN346" s="86"/>
      <c r="AO346" s="86"/>
      <c r="AP346" s="86"/>
      <c r="AQ346" s="86"/>
      <c r="AR346" s="86"/>
      <c r="AS346" s="86"/>
      <c r="AT346" s="86"/>
      <c r="AU346" s="86"/>
      <c r="AV346" s="86"/>
      <c r="AW346" s="253"/>
      <c r="AX346" s="254"/>
      <c r="AY346" s="255"/>
      <c r="AZ346" s="86"/>
      <c r="BA346" s="86"/>
      <c r="BB346" s="86"/>
      <c r="BC346" s="86"/>
      <c r="BD346" s="86"/>
      <c r="BE346" s="86"/>
      <c r="BF346" s="86"/>
      <c r="BG346" s="86"/>
      <c r="BH346" s="86"/>
      <c r="BI346" s="86"/>
      <c r="BJ346" s="86"/>
      <c r="BK346" s="253"/>
      <c r="BL346" s="254"/>
      <c r="BM346" s="255"/>
      <c r="BN346" s="86"/>
      <c r="BO346" s="86"/>
      <c r="BP346" s="86"/>
      <c r="BQ346" s="86"/>
      <c r="BR346" s="86"/>
      <c r="BS346" s="86"/>
      <c r="BT346" s="86"/>
      <c r="BU346" s="86"/>
      <c r="BV346" s="86"/>
      <c r="BW346" s="86"/>
      <c r="BX346" s="86"/>
      <c r="BY346" s="99"/>
      <c r="BZ346" s="12"/>
      <c r="CA346" s="116"/>
      <c r="CB346" s="154"/>
      <c r="CC346" s="86"/>
      <c r="CD346" s="99"/>
      <c r="CE346" s="99"/>
      <c r="CF346" s="99"/>
      <c r="CG346" s="99"/>
      <c r="CH346" s="99"/>
      <c r="CI346" s="99"/>
      <c r="CJ346" s="99"/>
      <c r="CK346" s="99"/>
      <c r="CL346" s="99"/>
      <c r="CM346" s="99"/>
      <c r="CN346" s="99"/>
      <c r="CO346" s="99"/>
      <c r="CP346" s="99"/>
      <c r="CQ346" s="99"/>
      <c r="CR346" s="99"/>
      <c r="CS346" s="99"/>
      <c r="CT346" s="99"/>
      <c r="CU346" s="99"/>
      <c r="CV346" s="99"/>
      <c r="CW346" s="99"/>
      <c r="CX346" s="99"/>
      <c r="CY346" s="99"/>
      <c r="CZ346" s="99"/>
      <c r="DA346" s="99"/>
      <c r="DB346" s="99"/>
      <c r="DC346" s="99"/>
      <c r="DD346" s="99"/>
      <c r="DE346" s="99"/>
      <c r="DF346" s="99"/>
      <c r="DG346" s="99"/>
    </row>
    <row r="347" spans="1:112" hidden="1" x14ac:dyDescent="0.25">
      <c r="A347" s="270" t="s">
        <v>107</v>
      </c>
      <c r="B347" s="271"/>
      <c r="C347" s="271"/>
      <c r="D347" s="271"/>
      <c r="E347" s="86"/>
      <c r="F347" s="86"/>
      <c r="G347" s="268">
        <f>Travel!$H$21+Travel!$H$34+Travel!$H$47+Travel!$H$60+Travel!$H$73</f>
        <v>0</v>
      </c>
      <c r="H347" s="254"/>
      <c r="I347" s="269"/>
      <c r="J347" s="86">
        <v>0</v>
      </c>
      <c r="K347" s="86">
        <v>0</v>
      </c>
      <c r="L347" s="86">
        <v>0</v>
      </c>
      <c r="M347" s="86">
        <v>0</v>
      </c>
      <c r="N347" s="86">
        <v>0</v>
      </c>
      <c r="O347" s="86">
        <v>0</v>
      </c>
      <c r="P347" s="86">
        <v>0</v>
      </c>
      <c r="Q347" s="86">
        <v>0</v>
      </c>
      <c r="R347" s="86">
        <v>0</v>
      </c>
      <c r="S347" s="86">
        <v>0</v>
      </c>
      <c r="T347" s="86">
        <v>0</v>
      </c>
      <c r="U347" s="253">
        <f>(IF(B8&gt;1,(Travel!$H$21+Travel!$H$34+Travel!$H$47+Travel!$H$60+Travel!$H$73),0))</f>
        <v>0</v>
      </c>
      <c r="V347" s="254"/>
      <c r="W347" s="255"/>
      <c r="X347" s="86">
        <v>0</v>
      </c>
      <c r="Y347" s="86">
        <v>0</v>
      </c>
      <c r="Z347" s="86">
        <v>0</v>
      </c>
      <c r="AA347" s="86">
        <v>0</v>
      </c>
      <c r="AB347" s="86">
        <v>0</v>
      </c>
      <c r="AC347" s="86">
        <v>0</v>
      </c>
      <c r="AD347" s="86">
        <v>0</v>
      </c>
      <c r="AE347" s="86">
        <v>0</v>
      </c>
      <c r="AF347" s="86">
        <v>0</v>
      </c>
      <c r="AG347" s="86">
        <v>0</v>
      </c>
      <c r="AH347" s="86">
        <v>0</v>
      </c>
      <c r="AI347" s="253">
        <f>(IF(B8&gt;2,(Travel!$H$21+Travel!$H$34+Travel!$H$47+Travel!$H$60+Travel!$H$73),0))</f>
        <v>0</v>
      </c>
      <c r="AJ347" s="254"/>
      <c r="AK347" s="255"/>
      <c r="AL347" s="86">
        <v>0</v>
      </c>
      <c r="AM347" s="86">
        <v>0</v>
      </c>
      <c r="AN347" s="86">
        <v>0</v>
      </c>
      <c r="AO347" s="86">
        <v>0</v>
      </c>
      <c r="AP347" s="86">
        <v>0</v>
      </c>
      <c r="AQ347" s="86">
        <v>0</v>
      </c>
      <c r="AR347" s="86">
        <v>0</v>
      </c>
      <c r="AS347" s="86">
        <v>0</v>
      </c>
      <c r="AT347" s="86">
        <v>0</v>
      </c>
      <c r="AU347" s="86">
        <v>0</v>
      </c>
      <c r="AV347" s="86">
        <v>0</v>
      </c>
      <c r="AW347" s="253">
        <f>(IF(B8&gt;3,(Travel!$H$21+Travel!$H$34+Travel!$H$47+Travel!$H$60+Travel!$H$73),0))</f>
        <v>0</v>
      </c>
      <c r="AX347" s="254"/>
      <c r="AY347" s="255"/>
      <c r="AZ347" s="86">
        <v>0</v>
      </c>
      <c r="BA347" s="86">
        <v>0</v>
      </c>
      <c r="BB347" s="86">
        <v>0</v>
      </c>
      <c r="BC347" s="86">
        <v>0</v>
      </c>
      <c r="BD347" s="86">
        <v>0</v>
      </c>
      <c r="BE347" s="86">
        <v>0</v>
      </c>
      <c r="BF347" s="86">
        <v>0</v>
      </c>
      <c r="BG347" s="86">
        <v>0</v>
      </c>
      <c r="BH347" s="86">
        <v>0</v>
      </c>
      <c r="BI347" s="86">
        <v>0</v>
      </c>
      <c r="BJ347" s="86">
        <v>0</v>
      </c>
      <c r="BK347" s="253">
        <f>(IF(B8&gt;4,(Travel!$H$21+Travel!$H$34+Travel!$H$47+Travel!$H$60+Travel!$H$73),0))</f>
        <v>0</v>
      </c>
      <c r="BL347" s="254"/>
      <c r="BM347" s="255"/>
      <c r="BN347" s="86">
        <v>0</v>
      </c>
      <c r="BO347" s="86">
        <v>0</v>
      </c>
      <c r="BP347" s="86">
        <v>0</v>
      </c>
      <c r="BQ347" s="86">
        <v>0</v>
      </c>
      <c r="BR347" s="86">
        <v>0</v>
      </c>
      <c r="BS347" s="86">
        <v>0</v>
      </c>
      <c r="BT347" s="86">
        <v>0</v>
      </c>
      <c r="BU347" s="86">
        <v>0</v>
      </c>
      <c r="BV347" s="86">
        <v>0</v>
      </c>
      <c r="BW347" s="86">
        <v>0</v>
      </c>
      <c r="BX347" s="86">
        <v>0</v>
      </c>
      <c r="BY347" s="99">
        <f>SUM(G347,U347,AI347,AW347,BK347)</f>
        <v>0</v>
      </c>
      <c r="BZ347" s="12"/>
      <c r="CA347" s="116">
        <f t="shared" si="239"/>
        <v>0</v>
      </c>
      <c r="CB347" s="154">
        <f t="shared" si="240"/>
        <v>0</v>
      </c>
      <c r="CC347" s="86"/>
      <c r="CD347" s="99">
        <f>BY347-SUM(CE347:DG347)</f>
        <v>0</v>
      </c>
      <c r="CE347" s="99">
        <v>0</v>
      </c>
      <c r="CF347" s="99">
        <v>0</v>
      </c>
      <c r="CG347" s="99">
        <v>0</v>
      </c>
      <c r="CH347" s="99">
        <v>0</v>
      </c>
      <c r="CI347" s="99">
        <v>0</v>
      </c>
      <c r="CJ347" s="99">
        <v>0</v>
      </c>
      <c r="CK347" s="99">
        <v>0</v>
      </c>
      <c r="CL347" s="99">
        <v>0</v>
      </c>
      <c r="CM347" s="99">
        <v>0</v>
      </c>
      <c r="CN347" s="99">
        <v>0</v>
      </c>
      <c r="CO347" s="99">
        <v>0</v>
      </c>
      <c r="CP347" s="99">
        <v>0</v>
      </c>
      <c r="CQ347" s="99">
        <v>0</v>
      </c>
      <c r="CR347" s="99">
        <v>0</v>
      </c>
      <c r="CS347" s="99">
        <v>0</v>
      </c>
      <c r="CT347" s="99">
        <v>0</v>
      </c>
      <c r="CU347" s="99">
        <v>0</v>
      </c>
      <c r="CV347" s="99">
        <v>0</v>
      </c>
      <c r="CW347" s="99">
        <v>0</v>
      </c>
      <c r="CX347" s="99">
        <v>0</v>
      </c>
      <c r="CY347" s="99">
        <v>0</v>
      </c>
      <c r="CZ347" s="99">
        <v>0</v>
      </c>
      <c r="DA347" s="99">
        <v>0</v>
      </c>
      <c r="DB347" s="99">
        <v>0</v>
      </c>
      <c r="DC347" s="99">
        <v>0</v>
      </c>
      <c r="DD347" s="99">
        <v>0</v>
      </c>
      <c r="DE347" s="99">
        <v>0</v>
      </c>
      <c r="DF347" s="99">
        <v>0</v>
      </c>
      <c r="DG347" s="99">
        <v>0</v>
      </c>
    </row>
    <row r="348" spans="1:112" hidden="1" x14ac:dyDescent="0.25">
      <c r="A348" s="270" t="s">
        <v>84</v>
      </c>
      <c r="B348" s="271"/>
      <c r="C348" s="271"/>
      <c r="D348" s="271"/>
      <c r="E348" s="271"/>
      <c r="F348" s="86"/>
      <c r="G348" s="268">
        <v>0</v>
      </c>
      <c r="H348" s="254"/>
      <c r="I348" s="269"/>
      <c r="J348" s="115">
        <v>0</v>
      </c>
      <c r="K348" s="115">
        <v>0</v>
      </c>
      <c r="L348" s="115">
        <v>0</v>
      </c>
      <c r="M348" s="115">
        <v>0</v>
      </c>
      <c r="N348" s="115">
        <v>0</v>
      </c>
      <c r="O348" s="115">
        <v>0</v>
      </c>
      <c r="P348" s="115">
        <v>0</v>
      </c>
      <c r="Q348" s="115">
        <v>0</v>
      </c>
      <c r="R348" s="115">
        <v>0</v>
      </c>
      <c r="S348" s="115">
        <v>0</v>
      </c>
      <c r="T348" s="115">
        <v>0</v>
      </c>
      <c r="U348" s="253">
        <v>0</v>
      </c>
      <c r="V348" s="254"/>
      <c r="W348" s="255"/>
      <c r="X348" s="115">
        <v>0</v>
      </c>
      <c r="Y348" s="115">
        <v>0</v>
      </c>
      <c r="Z348" s="115">
        <v>0</v>
      </c>
      <c r="AA348" s="115">
        <v>0</v>
      </c>
      <c r="AB348" s="115">
        <v>0</v>
      </c>
      <c r="AC348" s="115">
        <v>0</v>
      </c>
      <c r="AD348" s="115">
        <v>0</v>
      </c>
      <c r="AE348" s="115">
        <v>0</v>
      </c>
      <c r="AF348" s="115">
        <v>0</v>
      </c>
      <c r="AG348" s="115">
        <v>0</v>
      </c>
      <c r="AH348" s="115">
        <v>0</v>
      </c>
      <c r="AI348" s="253">
        <v>0</v>
      </c>
      <c r="AJ348" s="254"/>
      <c r="AK348" s="255"/>
      <c r="AL348" s="115">
        <v>0</v>
      </c>
      <c r="AM348" s="115">
        <v>0</v>
      </c>
      <c r="AN348" s="115">
        <v>0</v>
      </c>
      <c r="AO348" s="115">
        <v>0</v>
      </c>
      <c r="AP348" s="115">
        <v>0</v>
      </c>
      <c r="AQ348" s="115">
        <v>0</v>
      </c>
      <c r="AR348" s="115">
        <v>0</v>
      </c>
      <c r="AS348" s="115">
        <v>0</v>
      </c>
      <c r="AT348" s="115">
        <v>0</v>
      </c>
      <c r="AU348" s="115">
        <v>0</v>
      </c>
      <c r="AV348" s="115">
        <v>0</v>
      </c>
      <c r="AW348" s="253">
        <v>0</v>
      </c>
      <c r="AX348" s="254"/>
      <c r="AY348" s="255"/>
      <c r="AZ348" s="115">
        <v>0</v>
      </c>
      <c r="BA348" s="115">
        <v>0</v>
      </c>
      <c r="BB348" s="115">
        <v>0</v>
      </c>
      <c r="BC348" s="115">
        <v>0</v>
      </c>
      <c r="BD348" s="115">
        <v>0</v>
      </c>
      <c r="BE348" s="115">
        <v>0</v>
      </c>
      <c r="BF348" s="115">
        <v>0</v>
      </c>
      <c r="BG348" s="115">
        <v>0</v>
      </c>
      <c r="BH348" s="115">
        <v>0</v>
      </c>
      <c r="BI348" s="115">
        <v>0</v>
      </c>
      <c r="BJ348" s="115">
        <v>0</v>
      </c>
      <c r="BK348" s="253">
        <v>0</v>
      </c>
      <c r="BL348" s="254"/>
      <c r="BM348" s="255"/>
      <c r="BN348" s="115">
        <v>0</v>
      </c>
      <c r="BO348" s="115">
        <v>0</v>
      </c>
      <c r="BP348" s="115">
        <v>0</v>
      </c>
      <c r="BQ348" s="115">
        <v>0</v>
      </c>
      <c r="BR348" s="115">
        <v>0</v>
      </c>
      <c r="BS348" s="115">
        <v>0</v>
      </c>
      <c r="BT348" s="115">
        <v>0</v>
      </c>
      <c r="BU348" s="115">
        <v>0</v>
      </c>
      <c r="BV348" s="115">
        <v>0</v>
      </c>
      <c r="BW348" s="115">
        <v>0</v>
      </c>
      <c r="BX348" s="115">
        <v>0</v>
      </c>
      <c r="BY348" s="99">
        <f t="shared" si="238"/>
        <v>0</v>
      </c>
      <c r="BZ348" s="12"/>
      <c r="CA348" s="116">
        <f t="shared" si="239"/>
        <v>0</v>
      </c>
      <c r="CB348" s="154">
        <f t="shared" si="240"/>
        <v>0</v>
      </c>
      <c r="CC348" s="115"/>
      <c r="CD348" s="99">
        <f>BY348-SUM(CE348:DG348)</f>
        <v>0</v>
      </c>
      <c r="CE348" s="99">
        <v>0</v>
      </c>
      <c r="CF348" s="99">
        <v>0</v>
      </c>
      <c r="CG348" s="99">
        <v>0</v>
      </c>
      <c r="CH348" s="99">
        <v>0</v>
      </c>
      <c r="CI348" s="99">
        <v>0</v>
      </c>
      <c r="CJ348" s="99">
        <v>0</v>
      </c>
      <c r="CK348" s="99">
        <v>0</v>
      </c>
      <c r="CL348" s="99">
        <v>0</v>
      </c>
      <c r="CM348" s="99">
        <v>0</v>
      </c>
      <c r="CN348" s="99">
        <v>0</v>
      </c>
      <c r="CO348" s="99">
        <v>0</v>
      </c>
      <c r="CP348" s="99">
        <v>0</v>
      </c>
      <c r="CQ348" s="99">
        <v>0</v>
      </c>
      <c r="CR348" s="99">
        <v>0</v>
      </c>
      <c r="CS348" s="99">
        <v>0</v>
      </c>
      <c r="CT348" s="99">
        <v>0</v>
      </c>
      <c r="CU348" s="99">
        <v>0</v>
      </c>
      <c r="CV348" s="99">
        <v>0</v>
      </c>
      <c r="CW348" s="99">
        <v>0</v>
      </c>
      <c r="CX348" s="99">
        <v>0</v>
      </c>
      <c r="CY348" s="99">
        <v>0</v>
      </c>
      <c r="CZ348" s="99">
        <v>0</v>
      </c>
      <c r="DA348" s="99">
        <v>0</v>
      </c>
      <c r="DB348" s="99">
        <v>0</v>
      </c>
      <c r="DC348" s="99">
        <v>0</v>
      </c>
      <c r="DD348" s="99">
        <v>0</v>
      </c>
      <c r="DE348" s="99">
        <v>0</v>
      </c>
      <c r="DF348" s="99">
        <v>0</v>
      </c>
      <c r="DG348" s="99">
        <v>0</v>
      </c>
    </row>
    <row r="349" spans="1:112" hidden="1" x14ac:dyDescent="0.25">
      <c r="A349" s="270" t="s">
        <v>84</v>
      </c>
      <c r="B349" s="271"/>
      <c r="C349" s="271"/>
      <c r="D349" s="271"/>
      <c r="E349" s="271"/>
      <c r="F349" s="86"/>
      <c r="G349" s="268">
        <v>0</v>
      </c>
      <c r="H349" s="254"/>
      <c r="I349" s="269"/>
      <c r="J349" s="86">
        <v>0</v>
      </c>
      <c r="K349" s="86">
        <v>0</v>
      </c>
      <c r="L349" s="86">
        <v>0</v>
      </c>
      <c r="M349" s="86">
        <v>0</v>
      </c>
      <c r="N349" s="86">
        <v>0</v>
      </c>
      <c r="O349" s="86">
        <v>0</v>
      </c>
      <c r="P349" s="86">
        <v>0</v>
      </c>
      <c r="Q349" s="86">
        <v>0</v>
      </c>
      <c r="R349" s="86">
        <v>0</v>
      </c>
      <c r="S349" s="86">
        <v>0</v>
      </c>
      <c r="T349" s="86">
        <v>0</v>
      </c>
      <c r="U349" s="253">
        <v>0</v>
      </c>
      <c r="V349" s="254"/>
      <c r="W349" s="255"/>
      <c r="X349" s="86">
        <v>0</v>
      </c>
      <c r="Y349" s="86">
        <v>0</v>
      </c>
      <c r="Z349" s="86">
        <v>0</v>
      </c>
      <c r="AA349" s="86">
        <v>0</v>
      </c>
      <c r="AB349" s="86">
        <v>0</v>
      </c>
      <c r="AC349" s="86">
        <v>0</v>
      </c>
      <c r="AD349" s="86">
        <v>0</v>
      </c>
      <c r="AE349" s="86">
        <v>0</v>
      </c>
      <c r="AF349" s="86">
        <v>0</v>
      </c>
      <c r="AG349" s="86">
        <v>0</v>
      </c>
      <c r="AH349" s="86">
        <v>0</v>
      </c>
      <c r="AI349" s="253">
        <v>0</v>
      </c>
      <c r="AJ349" s="254"/>
      <c r="AK349" s="255"/>
      <c r="AL349" s="86">
        <v>0</v>
      </c>
      <c r="AM349" s="86">
        <v>0</v>
      </c>
      <c r="AN349" s="86">
        <v>0</v>
      </c>
      <c r="AO349" s="86">
        <v>0</v>
      </c>
      <c r="AP349" s="86">
        <v>0</v>
      </c>
      <c r="AQ349" s="86">
        <v>0</v>
      </c>
      <c r="AR349" s="86">
        <v>0</v>
      </c>
      <c r="AS349" s="86">
        <v>0</v>
      </c>
      <c r="AT349" s="86">
        <v>0</v>
      </c>
      <c r="AU349" s="86">
        <v>0</v>
      </c>
      <c r="AV349" s="86">
        <v>0</v>
      </c>
      <c r="AW349" s="253">
        <v>0</v>
      </c>
      <c r="AX349" s="254"/>
      <c r="AY349" s="255"/>
      <c r="AZ349" s="86">
        <v>0</v>
      </c>
      <c r="BA349" s="86">
        <v>0</v>
      </c>
      <c r="BB349" s="86">
        <v>0</v>
      </c>
      <c r="BC349" s="86">
        <v>0</v>
      </c>
      <c r="BD349" s="86">
        <v>0</v>
      </c>
      <c r="BE349" s="86">
        <v>0</v>
      </c>
      <c r="BF349" s="86">
        <v>0</v>
      </c>
      <c r="BG349" s="86">
        <v>0</v>
      </c>
      <c r="BH349" s="86">
        <v>0</v>
      </c>
      <c r="BI349" s="86">
        <v>0</v>
      </c>
      <c r="BJ349" s="86">
        <v>0</v>
      </c>
      <c r="BK349" s="253">
        <v>0</v>
      </c>
      <c r="BL349" s="254"/>
      <c r="BM349" s="255"/>
      <c r="BN349" s="86">
        <v>0</v>
      </c>
      <c r="BO349" s="86">
        <v>0</v>
      </c>
      <c r="BP349" s="86">
        <v>0</v>
      </c>
      <c r="BQ349" s="86">
        <v>0</v>
      </c>
      <c r="BR349" s="86">
        <v>0</v>
      </c>
      <c r="BS349" s="86">
        <v>0</v>
      </c>
      <c r="BT349" s="86">
        <v>0</v>
      </c>
      <c r="BU349" s="86">
        <v>0</v>
      </c>
      <c r="BV349" s="86">
        <v>0</v>
      </c>
      <c r="BW349" s="86">
        <v>0</v>
      </c>
      <c r="BX349" s="86">
        <v>0</v>
      </c>
      <c r="BY349" s="99">
        <f t="shared" si="238"/>
        <v>0</v>
      </c>
      <c r="BZ349" s="12"/>
      <c r="CA349" s="116">
        <f t="shared" si="239"/>
        <v>0</v>
      </c>
      <c r="CB349" s="154">
        <f t="shared" si="240"/>
        <v>0</v>
      </c>
      <c r="CC349" s="86"/>
      <c r="CD349" s="99">
        <f t="shared" ref="CD349:CD357" si="241">BY349-SUM(CE349:DG349)</f>
        <v>0</v>
      </c>
      <c r="CE349" s="99">
        <v>0</v>
      </c>
      <c r="CF349" s="99">
        <v>0</v>
      </c>
      <c r="CG349" s="99">
        <v>0</v>
      </c>
      <c r="CH349" s="99">
        <v>0</v>
      </c>
      <c r="CI349" s="99">
        <v>0</v>
      </c>
      <c r="CJ349" s="99">
        <v>0</v>
      </c>
      <c r="CK349" s="99">
        <v>0</v>
      </c>
      <c r="CL349" s="99">
        <v>0</v>
      </c>
      <c r="CM349" s="99">
        <v>0</v>
      </c>
      <c r="CN349" s="99">
        <v>0</v>
      </c>
      <c r="CO349" s="99">
        <v>0</v>
      </c>
      <c r="CP349" s="99">
        <v>0</v>
      </c>
      <c r="CQ349" s="99">
        <v>0</v>
      </c>
      <c r="CR349" s="99">
        <v>0</v>
      </c>
      <c r="CS349" s="99">
        <v>0</v>
      </c>
      <c r="CT349" s="99">
        <v>0</v>
      </c>
      <c r="CU349" s="99">
        <v>0</v>
      </c>
      <c r="CV349" s="99">
        <v>0</v>
      </c>
      <c r="CW349" s="99">
        <v>0</v>
      </c>
      <c r="CX349" s="99">
        <v>0</v>
      </c>
      <c r="CY349" s="99">
        <v>0</v>
      </c>
      <c r="CZ349" s="99">
        <v>0</v>
      </c>
      <c r="DA349" s="99">
        <v>0</v>
      </c>
      <c r="DB349" s="99">
        <v>0</v>
      </c>
      <c r="DC349" s="99">
        <v>0</v>
      </c>
      <c r="DD349" s="99">
        <v>0</v>
      </c>
      <c r="DE349" s="99">
        <v>0</v>
      </c>
      <c r="DF349" s="99">
        <v>0</v>
      </c>
      <c r="DG349" s="99">
        <v>0</v>
      </c>
    </row>
    <row r="350" spans="1:112" hidden="1" x14ac:dyDescent="0.25">
      <c r="A350" s="270" t="s">
        <v>84</v>
      </c>
      <c r="B350" s="271"/>
      <c r="C350" s="271"/>
      <c r="D350" s="271"/>
      <c r="E350" s="271"/>
      <c r="F350" s="86"/>
      <c r="G350" s="268">
        <v>0</v>
      </c>
      <c r="H350" s="254"/>
      <c r="I350" s="269"/>
      <c r="J350" s="115">
        <v>0</v>
      </c>
      <c r="K350" s="115">
        <v>0</v>
      </c>
      <c r="L350" s="115">
        <v>0</v>
      </c>
      <c r="M350" s="115">
        <v>0</v>
      </c>
      <c r="N350" s="115">
        <v>0</v>
      </c>
      <c r="O350" s="115">
        <v>0</v>
      </c>
      <c r="P350" s="115">
        <v>0</v>
      </c>
      <c r="Q350" s="115">
        <v>0</v>
      </c>
      <c r="R350" s="115">
        <v>0</v>
      </c>
      <c r="S350" s="115">
        <v>0</v>
      </c>
      <c r="T350" s="115">
        <v>0</v>
      </c>
      <c r="U350" s="253">
        <v>0</v>
      </c>
      <c r="V350" s="254"/>
      <c r="W350" s="255"/>
      <c r="X350" s="115">
        <v>0</v>
      </c>
      <c r="Y350" s="115">
        <v>0</v>
      </c>
      <c r="Z350" s="115">
        <v>0</v>
      </c>
      <c r="AA350" s="115">
        <v>0</v>
      </c>
      <c r="AB350" s="115">
        <v>0</v>
      </c>
      <c r="AC350" s="115">
        <v>0</v>
      </c>
      <c r="AD350" s="115">
        <v>0</v>
      </c>
      <c r="AE350" s="115">
        <v>0</v>
      </c>
      <c r="AF350" s="115">
        <v>0</v>
      </c>
      <c r="AG350" s="115">
        <v>0</v>
      </c>
      <c r="AH350" s="115">
        <v>0</v>
      </c>
      <c r="AI350" s="253">
        <v>0</v>
      </c>
      <c r="AJ350" s="254"/>
      <c r="AK350" s="255"/>
      <c r="AL350" s="115">
        <v>0</v>
      </c>
      <c r="AM350" s="115">
        <v>0</v>
      </c>
      <c r="AN350" s="115">
        <v>0</v>
      </c>
      <c r="AO350" s="115">
        <v>0</v>
      </c>
      <c r="AP350" s="115">
        <v>0</v>
      </c>
      <c r="AQ350" s="115">
        <v>0</v>
      </c>
      <c r="AR350" s="115">
        <v>0</v>
      </c>
      <c r="AS350" s="115">
        <v>0</v>
      </c>
      <c r="AT350" s="115">
        <v>0</v>
      </c>
      <c r="AU350" s="115">
        <v>0</v>
      </c>
      <c r="AV350" s="115">
        <v>0</v>
      </c>
      <c r="AW350" s="253">
        <v>0</v>
      </c>
      <c r="AX350" s="254"/>
      <c r="AY350" s="255"/>
      <c r="AZ350" s="115">
        <v>0</v>
      </c>
      <c r="BA350" s="115">
        <v>0</v>
      </c>
      <c r="BB350" s="115">
        <v>0</v>
      </c>
      <c r="BC350" s="115">
        <v>0</v>
      </c>
      <c r="BD350" s="115">
        <v>0</v>
      </c>
      <c r="BE350" s="115">
        <v>0</v>
      </c>
      <c r="BF350" s="115">
        <v>0</v>
      </c>
      <c r="BG350" s="115">
        <v>0</v>
      </c>
      <c r="BH350" s="115">
        <v>0</v>
      </c>
      <c r="BI350" s="115">
        <v>0</v>
      </c>
      <c r="BJ350" s="115">
        <v>0</v>
      </c>
      <c r="BK350" s="253">
        <v>0</v>
      </c>
      <c r="BL350" s="254"/>
      <c r="BM350" s="255"/>
      <c r="BN350" s="115">
        <v>0</v>
      </c>
      <c r="BO350" s="115">
        <v>0</v>
      </c>
      <c r="BP350" s="115">
        <v>0</v>
      </c>
      <c r="BQ350" s="115">
        <v>0</v>
      </c>
      <c r="BR350" s="115">
        <v>0</v>
      </c>
      <c r="BS350" s="115">
        <v>0</v>
      </c>
      <c r="BT350" s="115">
        <v>0</v>
      </c>
      <c r="BU350" s="115">
        <v>0</v>
      </c>
      <c r="BV350" s="115">
        <v>0</v>
      </c>
      <c r="BW350" s="115">
        <v>0</v>
      </c>
      <c r="BX350" s="115">
        <v>0</v>
      </c>
      <c r="BY350" s="99">
        <f t="shared" si="238"/>
        <v>0</v>
      </c>
      <c r="BZ350" s="12"/>
      <c r="CA350" s="116">
        <f t="shared" si="239"/>
        <v>0</v>
      </c>
      <c r="CB350" s="154">
        <f t="shared" si="240"/>
        <v>0</v>
      </c>
      <c r="CC350" s="115"/>
      <c r="CD350" s="99">
        <f t="shared" si="241"/>
        <v>0</v>
      </c>
      <c r="CE350" s="99">
        <v>0</v>
      </c>
      <c r="CF350" s="99">
        <v>0</v>
      </c>
      <c r="CG350" s="99">
        <v>0</v>
      </c>
      <c r="CH350" s="99">
        <v>0</v>
      </c>
      <c r="CI350" s="99">
        <v>0</v>
      </c>
      <c r="CJ350" s="99">
        <v>0</v>
      </c>
      <c r="CK350" s="99">
        <v>0</v>
      </c>
      <c r="CL350" s="99">
        <v>0</v>
      </c>
      <c r="CM350" s="99">
        <v>0</v>
      </c>
      <c r="CN350" s="99">
        <v>0</v>
      </c>
      <c r="CO350" s="99">
        <v>0</v>
      </c>
      <c r="CP350" s="99">
        <v>0</v>
      </c>
      <c r="CQ350" s="99">
        <v>0</v>
      </c>
      <c r="CR350" s="99">
        <v>0</v>
      </c>
      <c r="CS350" s="99">
        <v>0</v>
      </c>
      <c r="CT350" s="99">
        <v>0</v>
      </c>
      <c r="CU350" s="99">
        <v>0</v>
      </c>
      <c r="CV350" s="99">
        <v>0</v>
      </c>
      <c r="CW350" s="99">
        <v>0</v>
      </c>
      <c r="CX350" s="99">
        <v>0</v>
      </c>
      <c r="CY350" s="99">
        <v>0</v>
      </c>
      <c r="CZ350" s="99">
        <v>0</v>
      </c>
      <c r="DA350" s="99">
        <v>0</v>
      </c>
      <c r="DB350" s="99">
        <v>0</v>
      </c>
      <c r="DC350" s="99">
        <v>0</v>
      </c>
      <c r="DD350" s="99">
        <v>0</v>
      </c>
      <c r="DE350" s="99">
        <v>0</v>
      </c>
      <c r="DF350" s="99">
        <v>0</v>
      </c>
      <c r="DG350" s="99">
        <v>0</v>
      </c>
    </row>
    <row r="351" spans="1:112" hidden="1" x14ac:dyDescent="0.25">
      <c r="A351" s="270" t="s">
        <v>84</v>
      </c>
      <c r="B351" s="271"/>
      <c r="C351" s="271"/>
      <c r="D351" s="271"/>
      <c r="E351" s="271"/>
      <c r="F351" s="86"/>
      <c r="G351" s="268">
        <v>0</v>
      </c>
      <c r="H351" s="254"/>
      <c r="I351" s="269"/>
      <c r="J351" s="86">
        <v>0</v>
      </c>
      <c r="K351" s="86">
        <v>0</v>
      </c>
      <c r="L351" s="86">
        <v>0</v>
      </c>
      <c r="M351" s="86">
        <v>0</v>
      </c>
      <c r="N351" s="86">
        <v>0</v>
      </c>
      <c r="O351" s="86">
        <v>0</v>
      </c>
      <c r="P351" s="86">
        <v>0</v>
      </c>
      <c r="Q351" s="86">
        <v>0</v>
      </c>
      <c r="R351" s="86">
        <v>0</v>
      </c>
      <c r="S351" s="86">
        <v>0</v>
      </c>
      <c r="T351" s="86">
        <v>0</v>
      </c>
      <c r="U351" s="253">
        <v>0</v>
      </c>
      <c r="V351" s="254"/>
      <c r="W351" s="255"/>
      <c r="X351" s="86">
        <v>0</v>
      </c>
      <c r="Y351" s="86">
        <v>0</v>
      </c>
      <c r="Z351" s="86">
        <v>0</v>
      </c>
      <c r="AA351" s="86">
        <v>0</v>
      </c>
      <c r="AB351" s="86">
        <v>0</v>
      </c>
      <c r="AC351" s="86">
        <v>0</v>
      </c>
      <c r="AD351" s="86">
        <v>0</v>
      </c>
      <c r="AE351" s="86">
        <v>0</v>
      </c>
      <c r="AF351" s="86">
        <v>0</v>
      </c>
      <c r="AG351" s="86">
        <v>0</v>
      </c>
      <c r="AH351" s="86">
        <v>0</v>
      </c>
      <c r="AI351" s="253">
        <v>0</v>
      </c>
      <c r="AJ351" s="254"/>
      <c r="AK351" s="255"/>
      <c r="AL351" s="86">
        <v>0</v>
      </c>
      <c r="AM351" s="86">
        <v>0</v>
      </c>
      <c r="AN351" s="86">
        <v>0</v>
      </c>
      <c r="AO351" s="86">
        <v>0</v>
      </c>
      <c r="AP351" s="86">
        <v>0</v>
      </c>
      <c r="AQ351" s="86">
        <v>0</v>
      </c>
      <c r="AR351" s="86">
        <v>0</v>
      </c>
      <c r="AS351" s="86">
        <v>0</v>
      </c>
      <c r="AT351" s="86">
        <v>0</v>
      </c>
      <c r="AU351" s="86">
        <v>0</v>
      </c>
      <c r="AV351" s="86">
        <v>0</v>
      </c>
      <c r="AW351" s="253">
        <v>0</v>
      </c>
      <c r="AX351" s="254"/>
      <c r="AY351" s="255"/>
      <c r="AZ351" s="86">
        <v>0</v>
      </c>
      <c r="BA351" s="86">
        <v>0</v>
      </c>
      <c r="BB351" s="86">
        <v>0</v>
      </c>
      <c r="BC351" s="86">
        <v>0</v>
      </c>
      <c r="BD351" s="86">
        <v>0</v>
      </c>
      <c r="BE351" s="86">
        <v>0</v>
      </c>
      <c r="BF351" s="86">
        <v>0</v>
      </c>
      <c r="BG351" s="86">
        <v>0</v>
      </c>
      <c r="BH351" s="86">
        <v>0</v>
      </c>
      <c r="BI351" s="86">
        <v>0</v>
      </c>
      <c r="BJ351" s="86">
        <v>0</v>
      </c>
      <c r="BK351" s="253">
        <v>0</v>
      </c>
      <c r="BL351" s="254"/>
      <c r="BM351" s="255"/>
      <c r="BN351" s="86">
        <v>0</v>
      </c>
      <c r="BO351" s="86">
        <v>0</v>
      </c>
      <c r="BP351" s="86">
        <v>0</v>
      </c>
      <c r="BQ351" s="86">
        <v>0</v>
      </c>
      <c r="BR351" s="86">
        <v>0</v>
      </c>
      <c r="BS351" s="86">
        <v>0</v>
      </c>
      <c r="BT351" s="86">
        <v>0</v>
      </c>
      <c r="BU351" s="86">
        <v>0</v>
      </c>
      <c r="BV351" s="86">
        <v>0</v>
      </c>
      <c r="BW351" s="86">
        <v>0</v>
      </c>
      <c r="BX351" s="86">
        <v>0</v>
      </c>
      <c r="BY351" s="99">
        <f t="shared" si="238"/>
        <v>0</v>
      </c>
      <c r="BZ351" s="12"/>
      <c r="CA351" s="116">
        <f t="shared" si="239"/>
        <v>0</v>
      </c>
      <c r="CB351" s="154">
        <f t="shared" si="240"/>
        <v>0</v>
      </c>
      <c r="CC351" s="86"/>
      <c r="CD351" s="99">
        <f t="shared" si="241"/>
        <v>0</v>
      </c>
      <c r="CE351" s="99">
        <v>0</v>
      </c>
      <c r="CF351" s="99">
        <v>0</v>
      </c>
      <c r="CG351" s="99">
        <v>0</v>
      </c>
      <c r="CH351" s="99">
        <v>0</v>
      </c>
      <c r="CI351" s="99">
        <v>0</v>
      </c>
      <c r="CJ351" s="99">
        <v>0</v>
      </c>
      <c r="CK351" s="99">
        <v>0</v>
      </c>
      <c r="CL351" s="99">
        <v>0</v>
      </c>
      <c r="CM351" s="99">
        <v>0</v>
      </c>
      <c r="CN351" s="99">
        <v>0</v>
      </c>
      <c r="CO351" s="99">
        <v>0</v>
      </c>
      <c r="CP351" s="99">
        <v>0</v>
      </c>
      <c r="CQ351" s="99">
        <v>0</v>
      </c>
      <c r="CR351" s="99">
        <v>0</v>
      </c>
      <c r="CS351" s="99">
        <v>0</v>
      </c>
      <c r="CT351" s="99">
        <v>0</v>
      </c>
      <c r="CU351" s="99">
        <v>0</v>
      </c>
      <c r="CV351" s="99">
        <v>0</v>
      </c>
      <c r="CW351" s="99">
        <v>0</v>
      </c>
      <c r="CX351" s="99">
        <v>0</v>
      </c>
      <c r="CY351" s="99">
        <v>0</v>
      </c>
      <c r="CZ351" s="99">
        <v>0</v>
      </c>
      <c r="DA351" s="99">
        <v>0</v>
      </c>
      <c r="DB351" s="99">
        <v>0</v>
      </c>
      <c r="DC351" s="99">
        <v>0</v>
      </c>
      <c r="DD351" s="99">
        <v>0</v>
      </c>
      <c r="DE351" s="99">
        <v>0</v>
      </c>
      <c r="DF351" s="99">
        <v>0</v>
      </c>
      <c r="DG351" s="99">
        <v>0</v>
      </c>
    </row>
    <row r="352" spans="1:112" hidden="1" x14ac:dyDescent="0.25">
      <c r="A352" s="270" t="s">
        <v>84</v>
      </c>
      <c r="B352" s="271"/>
      <c r="C352" s="271"/>
      <c r="D352" s="271"/>
      <c r="E352" s="271"/>
      <c r="F352" s="86"/>
      <c r="G352" s="268">
        <v>0</v>
      </c>
      <c r="H352" s="254"/>
      <c r="I352" s="269"/>
      <c r="J352" s="115">
        <v>0</v>
      </c>
      <c r="K352" s="115">
        <v>0</v>
      </c>
      <c r="L352" s="115">
        <v>0</v>
      </c>
      <c r="M352" s="115">
        <v>0</v>
      </c>
      <c r="N352" s="115">
        <v>0</v>
      </c>
      <c r="O352" s="115">
        <v>0</v>
      </c>
      <c r="P352" s="115">
        <v>0</v>
      </c>
      <c r="Q352" s="115">
        <v>0</v>
      </c>
      <c r="R352" s="115">
        <v>0</v>
      </c>
      <c r="S352" s="115">
        <v>0</v>
      </c>
      <c r="T352" s="115">
        <v>0</v>
      </c>
      <c r="U352" s="253">
        <v>0</v>
      </c>
      <c r="V352" s="254"/>
      <c r="W352" s="255"/>
      <c r="X352" s="115">
        <v>0</v>
      </c>
      <c r="Y352" s="115">
        <v>0</v>
      </c>
      <c r="Z352" s="115">
        <v>0</v>
      </c>
      <c r="AA352" s="115">
        <v>0</v>
      </c>
      <c r="AB352" s="115">
        <v>0</v>
      </c>
      <c r="AC352" s="115">
        <v>0</v>
      </c>
      <c r="AD352" s="115">
        <v>0</v>
      </c>
      <c r="AE352" s="115">
        <v>0</v>
      </c>
      <c r="AF352" s="115">
        <v>0</v>
      </c>
      <c r="AG352" s="115">
        <v>0</v>
      </c>
      <c r="AH352" s="115">
        <v>0</v>
      </c>
      <c r="AI352" s="253">
        <v>0</v>
      </c>
      <c r="AJ352" s="254"/>
      <c r="AK352" s="255"/>
      <c r="AL352" s="115">
        <v>0</v>
      </c>
      <c r="AM352" s="115">
        <v>0</v>
      </c>
      <c r="AN352" s="115">
        <v>0</v>
      </c>
      <c r="AO352" s="115">
        <v>0</v>
      </c>
      <c r="AP352" s="115">
        <v>0</v>
      </c>
      <c r="AQ352" s="115">
        <v>0</v>
      </c>
      <c r="AR352" s="115">
        <v>0</v>
      </c>
      <c r="AS352" s="115">
        <v>0</v>
      </c>
      <c r="AT352" s="115">
        <v>0</v>
      </c>
      <c r="AU352" s="115">
        <v>0</v>
      </c>
      <c r="AV352" s="115">
        <v>0</v>
      </c>
      <c r="AW352" s="253">
        <v>0</v>
      </c>
      <c r="AX352" s="254"/>
      <c r="AY352" s="255"/>
      <c r="AZ352" s="115">
        <v>0</v>
      </c>
      <c r="BA352" s="115">
        <v>0</v>
      </c>
      <c r="BB352" s="115">
        <v>0</v>
      </c>
      <c r="BC352" s="115">
        <v>0</v>
      </c>
      <c r="BD352" s="115">
        <v>0</v>
      </c>
      <c r="BE352" s="115">
        <v>0</v>
      </c>
      <c r="BF352" s="115">
        <v>0</v>
      </c>
      <c r="BG352" s="115">
        <v>0</v>
      </c>
      <c r="BH352" s="115">
        <v>0</v>
      </c>
      <c r="BI352" s="115">
        <v>0</v>
      </c>
      <c r="BJ352" s="115">
        <v>0</v>
      </c>
      <c r="BK352" s="253">
        <v>0</v>
      </c>
      <c r="BL352" s="254"/>
      <c r="BM352" s="255"/>
      <c r="BN352" s="115">
        <v>0</v>
      </c>
      <c r="BO352" s="115">
        <v>0</v>
      </c>
      <c r="BP352" s="115">
        <v>0</v>
      </c>
      <c r="BQ352" s="115">
        <v>0</v>
      </c>
      <c r="BR352" s="115">
        <v>0</v>
      </c>
      <c r="BS352" s="115">
        <v>0</v>
      </c>
      <c r="BT352" s="115">
        <v>0</v>
      </c>
      <c r="BU352" s="115">
        <v>0</v>
      </c>
      <c r="BV352" s="115">
        <v>0</v>
      </c>
      <c r="BW352" s="115">
        <v>0</v>
      </c>
      <c r="BX352" s="115">
        <v>0</v>
      </c>
      <c r="BY352" s="99">
        <f t="shared" si="238"/>
        <v>0</v>
      </c>
      <c r="BZ352" s="12"/>
      <c r="CA352" s="116">
        <f t="shared" si="239"/>
        <v>0</v>
      </c>
      <c r="CB352" s="154">
        <f t="shared" si="240"/>
        <v>0</v>
      </c>
      <c r="CC352" s="115"/>
      <c r="CD352" s="99">
        <f t="shared" si="241"/>
        <v>0</v>
      </c>
      <c r="CE352" s="99">
        <v>0</v>
      </c>
      <c r="CF352" s="99">
        <v>0</v>
      </c>
      <c r="CG352" s="99">
        <v>0</v>
      </c>
      <c r="CH352" s="99">
        <v>0</v>
      </c>
      <c r="CI352" s="99">
        <v>0</v>
      </c>
      <c r="CJ352" s="99">
        <v>0</v>
      </c>
      <c r="CK352" s="99">
        <v>0</v>
      </c>
      <c r="CL352" s="99">
        <v>0</v>
      </c>
      <c r="CM352" s="99">
        <v>0</v>
      </c>
      <c r="CN352" s="99">
        <v>0</v>
      </c>
      <c r="CO352" s="99">
        <v>0</v>
      </c>
      <c r="CP352" s="99">
        <v>0</v>
      </c>
      <c r="CQ352" s="99">
        <v>0</v>
      </c>
      <c r="CR352" s="99">
        <v>0</v>
      </c>
      <c r="CS352" s="99">
        <v>0</v>
      </c>
      <c r="CT352" s="99">
        <v>0</v>
      </c>
      <c r="CU352" s="99">
        <v>0</v>
      </c>
      <c r="CV352" s="99">
        <v>0</v>
      </c>
      <c r="CW352" s="99">
        <v>0</v>
      </c>
      <c r="CX352" s="99">
        <v>0</v>
      </c>
      <c r="CY352" s="99">
        <v>0</v>
      </c>
      <c r="CZ352" s="99">
        <v>0</v>
      </c>
      <c r="DA352" s="99">
        <v>0</v>
      </c>
      <c r="DB352" s="99">
        <v>0</v>
      </c>
      <c r="DC352" s="99">
        <v>0</v>
      </c>
      <c r="DD352" s="99">
        <v>0</v>
      </c>
      <c r="DE352" s="99">
        <v>0</v>
      </c>
      <c r="DF352" s="99">
        <v>0</v>
      </c>
      <c r="DG352" s="99">
        <v>0</v>
      </c>
    </row>
    <row r="353" spans="1:111" hidden="1" x14ac:dyDescent="0.25">
      <c r="A353" s="270" t="s">
        <v>84</v>
      </c>
      <c r="B353" s="271"/>
      <c r="C353" s="271"/>
      <c r="D353" s="271"/>
      <c r="E353" s="271"/>
      <c r="F353" s="86"/>
      <c r="G353" s="268">
        <v>0</v>
      </c>
      <c r="H353" s="254"/>
      <c r="I353" s="269"/>
      <c r="J353" s="86">
        <v>0</v>
      </c>
      <c r="K353" s="86">
        <v>0</v>
      </c>
      <c r="L353" s="86">
        <v>0</v>
      </c>
      <c r="M353" s="86">
        <v>0</v>
      </c>
      <c r="N353" s="86">
        <v>0</v>
      </c>
      <c r="O353" s="86">
        <v>0</v>
      </c>
      <c r="P353" s="86">
        <v>0</v>
      </c>
      <c r="Q353" s="86">
        <v>0</v>
      </c>
      <c r="R353" s="86">
        <v>0</v>
      </c>
      <c r="S353" s="86">
        <v>0</v>
      </c>
      <c r="T353" s="86">
        <v>0</v>
      </c>
      <c r="U353" s="253">
        <v>0</v>
      </c>
      <c r="V353" s="254"/>
      <c r="W353" s="255"/>
      <c r="X353" s="86">
        <v>0</v>
      </c>
      <c r="Y353" s="86">
        <v>0</v>
      </c>
      <c r="Z353" s="86">
        <v>0</v>
      </c>
      <c r="AA353" s="86">
        <v>0</v>
      </c>
      <c r="AB353" s="86">
        <v>0</v>
      </c>
      <c r="AC353" s="86">
        <v>0</v>
      </c>
      <c r="AD353" s="86">
        <v>0</v>
      </c>
      <c r="AE353" s="86">
        <v>0</v>
      </c>
      <c r="AF353" s="86">
        <v>0</v>
      </c>
      <c r="AG353" s="86">
        <v>0</v>
      </c>
      <c r="AH353" s="86">
        <v>0</v>
      </c>
      <c r="AI353" s="253">
        <v>0</v>
      </c>
      <c r="AJ353" s="254"/>
      <c r="AK353" s="255"/>
      <c r="AL353" s="86">
        <v>0</v>
      </c>
      <c r="AM353" s="86">
        <v>0</v>
      </c>
      <c r="AN353" s="86">
        <v>0</v>
      </c>
      <c r="AO353" s="86">
        <v>0</v>
      </c>
      <c r="AP353" s="86">
        <v>0</v>
      </c>
      <c r="AQ353" s="86">
        <v>0</v>
      </c>
      <c r="AR353" s="86">
        <v>0</v>
      </c>
      <c r="AS353" s="86">
        <v>0</v>
      </c>
      <c r="AT353" s="86">
        <v>0</v>
      </c>
      <c r="AU353" s="86">
        <v>0</v>
      </c>
      <c r="AV353" s="86">
        <v>0</v>
      </c>
      <c r="AW353" s="253">
        <v>0</v>
      </c>
      <c r="AX353" s="254"/>
      <c r="AY353" s="255"/>
      <c r="AZ353" s="86">
        <v>0</v>
      </c>
      <c r="BA353" s="86">
        <v>0</v>
      </c>
      <c r="BB353" s="86">
        <v>0</v>
      </c>
      <c r="BC353" s="86">
        <v>0</v>
      </c>
      <c r="BD353" s="86">
        <v>0</v>
      </c>
      <c r="BE353" s="86">
        <v>0</v>
      </c>
      <c r="BF353" s="86">
        <v>0</v>
      </c>
      <c r="BG353" s="86">
        <v>0</v>
      </c>
      <c r="BH353" s="86">
        <v>0</v>
      </c>
      <c r="BI353" s="86">
        <v>0</v>
      </c>
      <c r="BJ353" s="86">
        <v>0</v>
      </c>
      <c r="BK353" s="253">
        <v>0</v>
      </c>
      <c r="BL353" s="254"/>
      <c r="BM353" s="255"/>
      <c r="BN353" s="86">
        <v>0</v>
      </c>
      <c r="BO353" s="86">
        <v>0</v>
      </c>
      <c r="BP353" s="86">
        <v>0</v>
      </c>
      <c r="BQ353" s="86">
        <v>0</v>
      </c>
      <c r="BR353" s="86">
        <v>0</v>
      </c>
      <c r="BS353" s="86">
        <v>0</v>
      </c>
      <c r="BT353" s="86">
        <v>0</v>
      </c>
      <c r="BU353" s="86">
        <v>0</v>
      </c>
      <c r="BV353" s="86">
        <v>0</v>
      </c>
      <c r="BW353" s="86">
        <v>0</v>
      </c>
      <c r="BX353" s="86">
        <v>0</v>
      </c>
      <c r="BY353" s="99">
        <f t="shared" si="238"/>
        <v>0</v>
      </c>
      <c r="BZ353" s="12"/>
      <c r="CA353" s="116">
        <f t="shared" si="239"/>
        <v>0</v>
      </c>
      <c r="CB353" s="154">
        <f t="shared" si="240"/>
        <v>0</v>
      </c>
      <c r="CC353" s="86"/>
      <c r="CD353" s="99">
        <f t="shared" si="241"/>
        <v>0</v>
      </c>
      <c r="CE353" s="99">
        <v>0</v>
      </c>
      <c r="CF353" s="99">
        <v>0</v>
      </c>
      <c r="CG353" s="99">
        <v>0</v>
      </c>
      <c r="CH353" s="99">
        <v>0</v>
      </c>
      <c r="CI353" s="99">
        <v>0</v>
      </c>
      <c r="CJ353" s="99">
        <v>0</v>
      </c>
      <c r="CK353" s="99">
        <v>0</v>
      </c>
      <c r="CL353" s="99">
        <v>0</v>
      </c>
      <c r="CM353" s="99">
        <v>0</v>
      </c>
      <c r="CN353" s="99">
        <v>0</v>
      </c>
      <c r="CO353" s="99">
        <v>0</v>
      </c>
      <c r="CP353" s="99">
        <v>0</v>
      </c>
      <c r="CQ353" s="99">
        <v>0</v>
      </c>
      <c r="CR353" s="99">
        <v>0</v>
      </c>
      <c r="CS353" s="99">
        <v>0</v>
      </c>
      <c r="CT353" s="99">
        <v>0</v>
      </c>
      <c r="CU353" s="99">
        <v>0</v>
      </c>
      <c r="CV353" s="99">
        <v>0</v>
      </c>
      <c r="CW353" s="99">
        <v>0</v>
      </c>
      <c r="CX353" s="99">
        <v>0</v>
      </c>
      <c r="CY353" s="99">
        <v>0</v>
      </c>
      <c r="CZ353" s="99">
        <v>0</v>
      </c>
      <c r="DA353" s="99">
        <v>0</v>
      </c>
      <c r="DB353" s="99">
        <v>0</v>
      </c>
      <c r="DC353" s="99">
        <v>0</v>
      </c>
      <c r="DD353" s="99">
        <v>0</v>
      </c>
      <c r="DE353" s="99">
        <v>0</v>
      </c>
      <c r="DF353" s="99">
        <v>0</v>
      </c>
      <c r="DG353" s="99">
        <v>0</v>
      </c>
    </row>
    <row r="354" spans="1:111" hidden="1" x14ac:dyDescent="0.25">
      <c r="A354" s="270" t="s">
        <v>84</v>
      </c>
      <c r="B354" s="271"/>
      <c r="C354" s="271"/>
      <c r="D354" s="271"/>
      <c r="E354" s="271"/>
      <c r="F354" s="86"/>
      <c r="G354" s="268">
        <v>0</v>
      </c>
      <c r="H354" s="254"/>
      <c r="I354" s="269"/>
      <c r="J354" s="115">
        <v>0</v>
      </c>
      <c r="K354" s="115">
        <v>0</v>
      </c>
      <c r="L354" s="115">
        <v>0</v>
      </c>
      <c r="M354" s="115">
        <v>0</v>
      </c>
      <c r="N354" s="115">
        <v>0</v>
      </c>
      <c r="O354" s="115">
        <v>0</v>
      </c>
      <c r="P354" s="115">
        <v>0</v>
      </c>
      <c r="Q354" s="115">
        <v>0</v>
      </c>
      <c r="R354" s="115">
        <v>0</v>
      </c>
      <c r="S354" s="115">
        <v>0</v>
      </c>
      <c r="T354" s="115">
        <v>0</v>
      </c>
      <c r="U354" s="253">
        <v>0</v>
      </c>
      <c r="V354" s="254"/>
      <c r="W354" s="255"/>
      <c r="X354" s="115">
        <v>0</v>
      </c>
      <c r="Y354" s="115">
        <v>0</v>
      </c>
      <c r="Z354" s="115">
        <v>0</v>
      </c>
      <c r="AA354" s="115">
        <v>0</v>
      </c>
      <c r="AB354" s="115">
        <v>0</v>
      </c>
      <c r="AC354" s="115">
        <v>0</v>
      </c>
      <c r="AD354" s="115">
        <v>0</v>
      </c>
      <c r="AE354" s="115">
        <v>0</v>
      </c>
      <c r="AF354" s="115">
        <v>0</v>
      </c>
      <c r="AG354" s="115">
        <v>0</v>
      </c>
      <c r="AH354" s="115">
        <v>0</v>
      </c>
      <c r="AI354" s="253">
        <v>0</v>
      </c>
      <c r="AJ354" s="254"/>
      <c r="AK354" s="255"/>
      <c r="AL354" s="115">
        <v>0</v>
      </c>
      <c r="AM354" s="115">
        <v>0</v>
      </c>
      <c r="AN354" s="115">
        <v>0</v>
      </c>
      <c r="AO354" s="115">
        <v>0</v>
      </c>
      <c r="AP354" s="115">
        <v>0</v>
      </c>
      <c r="AQ354" s="115">
        <v>0</v>
      </c>
      <c r="AR354" s="115">
        <v>0</v>
      </c>
      <c r="AS354" s="115">
        <v>0</v>
      </c>
      <c r="AT354" s="115">
        <v>0</v>
      </c>
      <c r="AU354" s="115">
        <v>0</v>
      </c>
      <c r="AV354" s="115">
        <v>0</v>
      </c>
      <c r="AW354" s="253">
        <v>0</v>
      </c>
      <c r="AX354" s="254"/>
      <c r="AY354" s="255"/>
      <c r="AZ354" s="115">
        <v>0</v>
      </c>
      <c r="BA354" s="115">
        <v>0</v>
      </c>
      <c r="BB354" s="115">
        <v>0</v>
      </c>
      <c r="BC354" s="115">
        <v>0</v>
      </c>
      <c r="BD354" s="115">
        <v>0</v>
      </c>
      <c r="BE354" s="115">
        <v>0</v>
      </c>
      <c r="BF354" s="115">
        <v>0</v>
      </c>
      <c r="BG354" s="115">
        <v>0</v>
      </c>
      <c r="BH354" s="115">
        <v>0</v>
      </c>
      <c r="BI354" s="115">
        <v>0</v>
      </c>
      <c r="BJ354" s="115">
        <v>0</v>
      </c>
      <c r="BK354" s="253">
        <v>0</v>
      </c>
      <c r="BL354" s="254"/>
      <c r="BM354" s="255"/>
      <c r="BN354" s="115">
        <v>0</v>
      </c>
      <c r="BO354" s="115">
        <v>0</v>
      </c>
      <c r="BP354" s="115">
        <v>0</v>
      </c>
      <c r="BQ354" s="115">
        <v>0</v>
      </c>
      <c r="BR354" s="115">
        <v>0</v>
      </c>
      <c r="BS354" s="115">
        <v>0</v>
      </c>
      <c r="BT354" s="115">
        <v>0</v>
      </c>
      <c r="BU354" s="115">
        <v>0</v>
      </c>
      <c r="BV354" s="115">
        <v>0</v>
      </c>
      <c r="BW354" s="115">
        <v>0</v>
      </c>
      <c r="BX354" s="115">
        <v>0</v>
      </c>
      <c r="BY354" s="99">
        <f t="shared" si="238"/>
        <v>0</v>
      </c>
      <c r="BZ354" s="12"/>
      <c r="CA354" s="116">
        <f t="shared" si="239"/>
        <v>0</v>
      </c>
      <c r="CB354" s="154">
        <f t="shared" si="240"/>
        <v>0</v>
      </c>
      <c r="CC354" s="115"/>
      <c r="CD354" s="99">
        <f t="shared" si="241"/>
        <v>0</v>
      </c>
      <c r="CE354" s="99">
        <v>0</v>
      </c>
      <c r="CF354" s="99">
        <v>0</v>
      </c>
      <c r="CG354" s="99">
        <v>0</v>
      </c>
      <c r="CH354" s="99">
        <v>0</v>
      </c>
      <c r="CI354" s="99">
        <v>0</v>
      </c>
      <c r="CJ354" s="99">
        <v>0</v>
      </c>
      <c r="CK354" s="99">
        <v>0</v>
      </c>
      <c r="CL354" s="99">
        <v>0</v>
      </c>
      <c r="CM354" s="99">
        <v>0</v>
      </c>
      <c r="CN354" s="99">
        <v>0</v>
      </c>
      <c r="CO354" s="99">
        <v>0</v>
      </c>
      <c r="CP354" s="99">
        <v>0</v>
      </c>
      <c r="CQ354" s="99">
        <v>0</v>
      </c>
      <c r="CR354" s="99">
        <v>0</v>
      </c>
      <c r="CS354" s="99">
        <v>0</v>
      </c>
      <c r="CT354" s="99">
        <v>0</v>
      </c>
      <c r="CU354" s="99">
        <v>0</v>
      </c>
      <c r="CV354" s="99">
        <v>0</v>
      </c>
      <c r="CW354" s="99">
        <v>0</v>
      </c>
      <c r="CX354" s="99">
        <v>0</v>
      </c>
      <c r="CY354" s="99">
        <v>0</v>
      </c>
      <c r="CZ354" s="99">
        <v>0</v>
      </c>
      <c r="DA354" s="99">
        <v>0</v>
      </c>
      <c r="DB354" s="99">
        <v>0</v>
      </c>
      <c r="DC354" s="99">
        <v>0</v>
      </c>
      <c r="DD354" s="99">
        <v>0</v>
      </c>
      <c r="DE354" s="99">
        <v>0</v>
      </c>
      <c r="DF354" s="99">
        <v>0</v>
      </c>
      <c r="DG354" s="99">
        <v>0</v>
      </c>
    </row>
    <row r="355" spans="1:111" hidden="1" x14ac:dyDescent="0.25">
      <c r="A355" s="270" t="s">
        <v>84</v>
      </c>
      <c r="B355" s="271"/>
      <c r="C355" s="271"/>
      <c r="D355" s="271"/>
      <c r="E355" s="271"/>
      <c r="F355" s="86"/>
      <c r="G355" s="268">
        <v>0</v>
      </c>
      <c r="H355" s="254"/>
      <c r="I355" s="269"/>
      <c r="J355" s="86">
        <v>0</v>
      </c>
      <c r="K355" s="86">
        <v>0</v>
      </c>
      <c r="L355" s="86">
        <v>0</v>
      </c>
      <c r="M355" s="86">
        <v>0</v>
      </c>
      <c r="N355" s="86">
        <v>0</v>
      </c>
      <c r="O355" s="86">
        <v>0</v>
      </c>
      <c r="P355" s="86">
        <v>0</v>
      </c>
      <c r="Q355" s="86">
        <v>0</v>
      </c>
      <c r="R355" s="86">
        <v>0</v>
      </c>
      <c r="S355" s="86">
        <v>0</v>
      </c>
      <c r="T355" s="86">
        <v>0</v>
      </c>
      <c r="U355" s="253">
        <v>0</v>
      </c>
      <c r="V355" s="254"/>
      <c r="W355" s="255"/>
      <c r="X355" s="86">
        <v>0</v>
      </c>
      <c r="Y355" s="86">
        <v>0</v>
      </c>
      <c r="Z355" s="86">
        <v>0</v>
      </c>
      <c r="AA355" s="86">
        <v>0</v>
      </c>
      <c r="AB355" s="86">
        <v>0</v>
      </c>
      <c r="AC355" s="86">
        <v>0</v>
      </c>
      <c r="AD355" s="86">
        <v>0</v>
      </c>
      <c r="AE355" s="86">
        <v>0</v>
      </c>
      <c r="AF355" s="86">
        <v>0</v>
      </c>
      <c r="AG355" s="86">
        <v>0</v>
      </c>
      <c r="AH355" s="86">
        <v>0</v>
      </c>
      <c r="AI355" s="253">
        <v>0</v>
      </c>
      <c r="AJ355" s="254"/>
      <c r="AK355" s="255"/>
      <c r="AL355" s="86">
        <v>0</v>
      </c>
      <c r="AM355" s="86">
        <v>0</v>
      </c>
      <c r="AN355" s="86">
        <v>0</v>
      </c>
      <c r="AO355" s="86">
        <v>0</v>
      </c>
      <c r="AP355" s="86">
        <v>0</v>
      </c>
      <c r="AQ355" s="86">
        <v>0</v>
      </c>
      <c r="AR355" s="86">
        <v>0</v>
      </c>
      <c r="AS355" s="86">
        <v>0</v>
      </c>
      <c r="AT355" s="86">
        <v>0</v>
      </c>
      <c r="AU355" s="86">
        <v>0</v>
      </c>
      <c r="AV355" s="86">
        <v>0</v>
      </c>
      <c r="AW355" s="253">
        <v>0</v>
      </c>
      <c r="AX355" s="254"/>
      <c r="AY355" s="255"/>
      <c r="AZ355" s="86">
        <v>0</v>
      </c>
      <c r="BA355" s="86">
        <v>0</v>
      </c>
      <c r="BB355" s="86">
        <v>0</v>
      </c>
      <c r="BC355" s="86">
        <v>0</v>
      </c>
      <c r="BD355" s="86">
        <v>0</v>
      </c>
      <c r="BE355" s="86">
        <v>0</v>
      </c>
      <c r="BF355" s="86">
        <v>0</v>
      </c>
      <c r="BG355" s="86">
        <v>0</v>
      </c>
      <c r="BH355" s="86">
        <v>0</v>
      </c>
      <c r="BI355" s="86">
        <v>0</v>
      </c>
      <c r="BJ355" s="86">
        <v>0</v>
      </c>
      <c r="BK355" s="253">
        <v>0</v>
      </c>
      <c r="BL355" s="254"/>
      <c r="BM355" s="255"/>
      <c r="BN355" s="86">
        <v>0</v>
      </c>
      <c r="BO355" s="86">
        <v>0</v>
      </c>
      <c r="BP355" s="86">
        <v>0</v>
      </c>
      <c r="BQ355" s="86">
        <v>0</v>
      </c>
      <c r="BR355" s="86">
        <v>0</v>
      </c>
      <c r="BS355" s="86">
        <v>0</v>
      </c>
      <c r="BT355" s="86">
        <v>0</v>
      </c>
      <c r="BU355" s="86">
        <v>0</v>
      </c>
      <c r="BV355" s="86">
        <v>0</v>
      </c>
      <c r="BW355" s="86">
        <v>0</v>
      </c>
      <c r="BX355" s="86">
        <v>0</v>
      </c>
      <c r="BY355" s="99">
        <f t="shared" si="238"/>
        <v>0</v>
      </c>
      <c r="BZ355" s="12"/>
      <c r="CA355" s="116">
        <f t="shared" si="239"/>
        <v>0</v>
      </c>
      <c r="CB355" s="154">
        <f t="shared" si="240"/>
        <v>0</v>
      </c>
      <c r="CC355" s="86"/>
      <c r="CD355" s="99">
        <f t="shared" si="241"/>
        <v>0</v>
      </c>
      <c r="CE355" s="99">
        <v>0</v>
      </c>
      <c r="CF355" s="99">
        <v>0</v>
      </c>
      <c r="CG355" s="99">
        <v>0</v>
      </c>
      <c r="CH355" s="99">
        <v>0</v>
      </c>
      <c r="CI355" s="99">
        <v>0</v>
      </c>
      <c r="CJ355" s="99">
        <v>0</v>
      </c>
      <c r="CK355" s="99">
        <v>0</v>
      </c>
      <c r="CL355" s="99">
        <v>0</v>
      </c>
      <c r="CM355" s="99">
        <v>0</v>
      </c>
      <c r="CN355" s="99">
        <v>0</v>
      </c>
      <c r="CO355" s="99">
        <v>0</v>
      </c>
      <c r="CP355" s="99">
        <v>0</v>
      </c>
      <c r="CQ355" s="99">
        <v>0</v>
      </c>
      <c r="CR355" s="99">
        <v>0</v>
      </c>
      <c r="CS355" s="99">
        <v>0</v>
      </c>
      <c r="CT355" s="99">
        <v>0</v>
      </c>
      <c r="CU355" s="99">
        <v>0</v>
      </c>
      <c r="CV355" s="99">
        <v>0</v>
      </c>
      <c r="CW355" s="99">
        <v>0</v>
      </c>
      <c r="CX355" s="99">
        <v>0</v>
      </c>
      <c r="CY355" s="99">
        <v>0</v>
      </c>
      <c r="CZ355" s="99">
        <v>0</v>
      </c>
      <c r="DA355" s="99">
        <v>0</v>
      </c>
      <c r="DB355" s="99">
        <v>0</v>
      </c>
      <c r="DC355" s="99">
        <v>0</v>
      </c>
      <c r="DD355" s="99">
        <v>0</v>
      </c>
      <c r="DE355" s="99">
        <v>0</v>
      </c>
      <c r="DF355" s="99">
        <v>0</v>
      </c>
      <c r="DG355" s="99">
        <v>0</v>
      </c>
    </row>
    <row r="356" spans="1:111" hidden="1" x14ac:dyDescent="0.25">
      <c r="A356" s="270" t="s">
        <v>84</v>
      </c>
      <c r="B356" s="271"/>
      <c r="C356" s="271"/>
      <c r="D356" s="271"/>
      <c r="E356" s="271"/>
      <c r="F356" s="86"/>
      <c r="G356" s="268">
        <v>0</v>
      </c>
      <c r="H356" s="254"/>
      <c r="I356" s="269"/>
      <c r="J356" s="115">
        <v>0</v>
      </c>
      <c r="K356" s="115">
        <v>0</v>
      </c>
      <c r="L356" s="115">
        <v>0</v>
      </c>
      <c r="M356" s="115">
        <v>0</v>
      </c>
      <c r="N356" s="115">
        <v>0</v>
      </c>
      <c r="O356" s="115">
        <v>0</v>
      </c>
      <c r="P356" s="115">
        <v>0</v>
      </c>
      <c r="Q356" s="115">
        <v>0</v>
      </c>
      <c r="R356" s="115">
        <v>0</v>
      </c>
      <c r="S356" s="115">
        <v>0</v>
      </c>
      <c r="T356" s="115">
        <v>0</v>
      </c>
      <c r="U356" s="253">
        <v>0</v>
      </c>
      <c r="V356" s="254"/>
      <c r="W356" s="255"/>
      <c r="X356" s="115">
        <v>0</v>
      </c>
      <c r="Y356" s="115">
        <v>0</v>
      </c>
      <c r="Z356" s="115">
        <v>0</v>
      </c>
      <c r="AA356" s="115">
        <v>0</v>
      </c>
      <c r="AB356" s="115">
        <v>0</v>
      </c>
      <c r="AC356" s="115">
        <v>0</v>
      </c>
      <c r="AD356" s="115">
        <v>0</v>
      </c>
      <c r="AE356" s="115">
        <v>0</v>
      </c>
      <c r="AF356" s="115">
        <v>0</v>
      </c>
      <c r="AG356" s="115">
        <v>0</v>
      </c>
      <c r="AH356" s="115">
        <v>0</v>
      </c>
      <c r="AI356" s="253">
        <v>0</v>
      </c>
      <c r="AJ356" s="254"/>
      <c r="AK356" s="255"/>
      <c r="AL356" s="115">
        <v>0</v>
      </c>
      <c r="AM356" s="115">
        <v>0</v>
      </c>
      <c r="AN356" s="115">
        <v>0</v>
      </c>
      <c r="AO356" s="115">
        <v>0</v>
      </c>
      <c r="AP356" s="115">
        <v>0</v>
      </c>
      <c r="AQ356" s="115">
        <v>0</v>
      </c>
      <c r="AR356" s="115">
        <v>0</v>
      </c>
      <c r="AS356" s="115">
        <v>0</v>
      </c>
      <c r="AT356" s="115">
        <v>0</v>
      </c>
      <c r="AU356" s="115">
        <v>0</v>
      </c>
      <c r="AV356" s="115">
        <v>0</v>
      </c>
      <c r="AW356" s="253">
        <v>0</v>
      </c>
      <c r="AX356" s="254"/>
      <c r="AY356" s="255"/>
      <c r="AZ356" s="115">
        <v>0</v>
      </c>
      <c r="BA356" s="115">
        <v>0</v>
      </c>
      <c r="BB356" s="115">
        <v>0</v>
      </c>
      <c r="BC356" s="115">
        <v>0</v>
      </c>
      <c r="BD356" s="115">
        <v>0</v>
      </c>
      <c r="BE356" s="115">
        <v>0</v>
      </c>
      <c r="BF356" s="115">
        <v>0</v>
      </c>
      <c r="BG356" s="115">
        <v>0</v>
      </c>
      <c r="BH356" s="115">
        <v>0</v>
      </c>
      <c r="BI356" s="115">
        <v>0</v>
      </c>
      <c r="BJ356" s="115">
        <v>0</v>
      </c>
      <c r="BK356" s="253">
        <v>0</v>
      </c>
      <c r="BL356" s="254"/>
      <c r="BM356" s="255"/>
      <c r="BN356" s="115">
        <v>0</v>
      </c>
      <c r="BO356" s="115">
        <v>0</v>
      </c>
      <c r="BP356" s="115">
        <v>0</v>
      </c>
      <c r="BQ356" s="115">
        <v>0</v>
      </c>
      <c r="BR356" s="115">
        <v>0</v>
      </c>
      <c r="BS356" s="115">
        <v>0</v>
      </c>
      <c r="BT356" s="115">
        <v>0</v>
      </c>
      <c r="BU356" s="115">
        <v>0</v>
      </c>
      <c r="BV356" s="115">
        <v>0</v>
      </c>
      <c r="BW356" s="115">
        <v>0</v>
      </c>
      <c r="BX356" s="115">
        <v>0</v>
      </c>
      <c r="BY356" s="99">
        <f t="shared" si="238"/>
        <v>0</v>
      </c>
      <c r="BZ356" s="12"/>
      <c r="CA356" s="116">
        <f t="shared" si="239"/>
        <v>0</v>
      </c>
      <c r="CB356" s="154">
        <f t="shared" si="240"/>
        <v>0</v>
      </c>
      <c r="CC356" s="115"/>
      <c r="CD356" s="99">
        <f t="shared" si="241"/>
        <v>0</v>
      </c>
      <c r="CE356" s="99">
        <v>0</v>
      </c>
      <c r="CF356" s="99">
        <v>0</v>
      </c>
      <c r="CG356" s="99">
        <v>0</v>
      </c>
      <c r="CH356" s="99">
        <v>0</v>
      </c>
      <c r="CI356" s="99">
        <v>0</v>
      </c>
      <c r="CJ356" s="99">
        <v>0</v>
      </c>
      <c r="CK356" s="99">
        <v>0</v>
      </c>
      <c r="CL356" s="99">
        <v>0</v>
      </c>
      <c r="CM356" s="99">
        <v>0</v>
      </c>
      <c r="CN356" s="99">
        <v>0</v>
      </c>
      <c r="CO356" s="99">
        <v>0</v>
      </c>
      <c r="CP356" s="99">
        <v>0</v>
      </c>
      <c r="CQ356" s="99">
        <v>0</v>
      </c>
      <c r="CR356" s="99">
        <v>0</v>
      </c>
      <c r="CS356" s="99">
        <v>0</v>
      </c>
      <c r="CT356" s="99">
        <v>0</v>
      </c>
      <c r="CU356" s="99">
        <v>0</v>
      </c>
      <c r="CV356" s="99">
        <v>0</v>
      </c>
      <c r="CW356" s="99">
        <v>0</v>
      </c>
      <c r="CX356" s="99">
        <v>0</v>
      </c>
      <c r="CY356" s="99">
        <v>0</v>
      </c>
      <c r="CZ356" s="99">
        <v>0</v>
      </c>
      <c r="DA356" s="99">
        <v>0</v>
      </c>
      <c r="DB356" s="99">
        <v>0</v>
      </c>
      <c r="DC356" s="99">
        <v>0</v>
      </c>
      <c r="DD356" s="99">
        <v>0</v>
      </c>
      <c r="DE356" s="99">
        <v>0</v>
      </c>
      <c r="DF356" s="99">
        <v>0</v>
      </c>
      <c r="DG356" s="99">
        <v>0</v>
      </c>
    </row>
    <row r="357" spans="1:111" hidden="1" x14ac:dyDescent="0.25">
      <c r="A357" s="270" t="s">
        <v>84</v>
      </c>
      <c r="B357" s="271"/>
      <c r="C357" s="271"/>
      <c r="D357" s="271"/>
      <c r="E357" s="271"/>
      <c r="F357" s="86"/>
      <c r="G357" s="268">
        <v>0</v>
      </c>
      <c r="H357" s="254"/>
      <c r="I357" s="269"/>
      <c r="J357" s="86">
        <v>0</v>
      </c>
      <c r="K357" s="86">
        <v>0</v>
      </c>
      <c r="L357" s="86">
        <v>0</v>
      </c>
      <c r="M357" s="86">
        <v>0</v>
      </c>
      <c r="N357" s="86">
        <v>0</v>
      </c>
      <c r="O357" s="86">
        <v>0</v>
      </c>
      <c r="P357" s="86">
        <v>0</v>
      </c>
      <c r="Q357" s="86">
        <v>0</v>
      </c>
      <c r="R357" s="86">
        <v>0</v>
      </c>
      <c r="S357" s="86">
        <v>0</v>
      </c>
      <c r="T357" s="86">
        <v>0</v>
      </c>
      <c r="U357" s="253">
        <v>0</v>
      </c>
      <c r="V357" s="254"/>
      <c r="W357" s="255"/>
      <c r="X357" s="86">
        <v>0</v>
      </c>
      <c r="Y357" s="86">
        <v>0</v>
      </c>
      <c r="Z357" s="86">
        <v>0</v>
      </c>
      <c r="AA357" s="86">
        <v>0</v>
      </c>
      <c r="AB357" s="86">
        <v>0</v>
      </c>
      <c r="AC357" s="86">
        <v>0</v>
      </c>
      <c r="AD357" s="86">
        <v>0</v>
      </c>
      <c r="AE357" s="86">
        <v>0</v>
      </c>
      <c r="AF357" s="86">
        <v>0</v>
      </c>
      <c r="AG357" s="86">
        <v>0</v>
      </c>
      <c r="AH357" s="86">
        <v>0</v>
      </c>
      <c r="AI357" s="253">
        <v>0</v>
      </c>
      <c r="AJ357" s="254"/>
      <c r="AK357" s="255"/>
      <c r="AL357" s="86">
        <v>0</v>
      </c>
      <c r="AM357" s="86">
        <v>0</v>
      </c>
      <c r="AN357" s="86">
        <v>0</v>
      </c>
      <c r="AO357" s="86">
        <v>0</v>
      </c>
      <c r="AP357" s="86">
        <v>0</v>
      </c>
      <c r="AQ357" s="86">
        <v>0</v>
      </c>
      <c r="AR357" s="86">
        <v>0</v>
      </c>
      <c r="AS357" s="86">
        <v>0</v>
      </c>
      <c r="AT357" s="86">
        <v>0</v>
      </c>
      <c r="AU357" s="86">
        <v>0</v>
      </c>
      <c r="AV357" s="86">
        <v>0</v>
      </c>
      <c r="AW357" s="253">
        <v>0</v>
      </c>
      <c r="AX357" s="254"/>
      <c r="AY357" s="255"/>
      <c r="AZ357" s="86">
        <v>0</v>
      </c>
      <c r="BA357" s="86">
        <v>0</v>
      </c>
      <c r="BB357" s="86">
        <v>0</v>
      </c>
      <c r="BC357" s="86">
        <v>0</v>
      </c>
      <c r="BD357" s="86">
        <v>0</v>
      </c>
      <c r="BE357" s="86">
        <v>0</v>
      </c>
      <c r="BF357" s="86">
        <v>0</v>
      </c>
      <c r="BG357" s="86">
        <v>0</v>
      </c>
      <c r="BH357" s="86">
        <v>0</v>
      </c>
      <c r="BI357" s="86">
        <v>0</v>
      </c>
      <c r="BJ357" s="86">
        <v>0</v>
      </c>
      <c r="BK357" s="253">
        <v>0</v>
      </c>
      <c r="BL357" s="254"/>
      <c r="BM357" s="255"/>
      <c r="BN357" s="86">
        <v>0</v>
      </c>
      <c r="BO357" s="86">
        <v>0</v>
      </c>
      <c r="BP357" s="86">
        <v>0</v>
      </c>
      <c r="BQ357" s="86">
        <v>0</v>
      </c>
      <c r="BR357" s="86">
        <v>0</v>
      </c>
      <c r="BS357" s="86">
        <v>0</v>
      </c>
      <c r="BT357" s="86">
        <v>0</v>
      </c>
      <c r="BU357" s="86">
        <v>0</v>
      </c>
      <c r="BV357" s="86">
        <v>0</v>
      </c>
      <c r="BW357" s="86">
        <v>0</v>
      </c>
      <c r="BX357" s="86">
        <v>0</v>
      </c>
      <c r="BY357" s="99">
        <f t="shared" si="238"/>
        <v>0</v>
      </c>
      <c r="BZ357" s="12"/>
      <c r="CA357" s="116">
        <f t="shared" si="239"/>
        <v>0</v>
      </c>
      <c r="CB357" s="154">
        <f t="shared" si="240"/>
        <v>0</v>
      </c>
      <c r="CC357" s="86"/>
      <c r="CD357" s="99">
        <f t="shared" si="241"/>
        <v>0</v>
      </c>
      <c r="CE357" s="99">
        <v>0</v>
      </c>
      <c r="CF357" s="99">
        <v>0</v>
      </c>
      <c r="CG357" s="99">
        <v>0</v>
      </c>
      <c r="CH357" s="99">
        <v>0</v>
      </c>
      <c r="CI357" s="99">
        <v>0</v>
      </c>
      <c r="CJ357" s="99">
        <v>0</v>
      </c>
      <c r="CK357" s="99">
        <v>0</v>
      </c>
      <c r="CL357" s="99">
        <v>0</v>
      </c>
      <c r="CM357" s="99">
        <v>0</v>
      </c>
      <c r="CN357" s="99">
        <v>0</v>
      </c>
      <c r="CO357" s="99">
        <v>0</v>
      </c>
      <c r="CP357" s="99">
        <v>0</v>
      </c>
      <c r="CQ357" s="99">
        <v>0</v>
      </c>
      <c r="CR357" s="99">
        <v>0</v>
      </c>
      <c r="CS357" s="99">
        <v>0</v>
      </c>
      <c r="CT357" s="99">
        <v>0</v>
      </c>
      <c r="CU357" s="99">
        <v>0</v>
      </c>
      <c r="CV357" s="99">
        <v>0</v>
      </c>
      <c r="CW357" s="99">
        <v>0</v>
      </c>
      <c r="CX357" s="99">
        <v>0</v>
      </c>
      <c r="CY357" s="99">
        <v>0</v>
      </c>
      <c r="CZ357" s="99">
        <v>0</v>
      </c>
      <c r="DA357" s="99">
        <v>0</v>
      </c>
      <c r="DB357" s="99">
        <v>0</v>
      </c>
      <c r="DC357" s="99">
        <v>0</v>
      </c>
      <c r="DD357" s="99">
        <v>0</v>
      </c>
      <c r="DE357" s="99">
        <v>0</v>
      </c>
      <c r="DF357" s="99">
        <v>0</v>
      </c>
      <c r="DG357" s="99">
        <v>0</v>
      </c>
    </row>
    <row r="358" spans="1:111" hidden="1" x14ac:dyDescent="0.25">
      <c r="A358" s="186"/>
      <c r="B358" s="86"/>
      <c r="C358" s="86"/>
      <c r="D358" s="86"/>
      <c r="E358" s="86"/>
      <c r="F358" s="86"/>
      <c r="G358" s="268"/>
      <c r="H358" s="254"/>
      <c r="I358" s="269"/>
      <c r="J358" s="86"/>
      <c r="K358" s="86"/>
      <c r="L358" s="86"/>
      <c r="M358" s="86"/>
      <c r="N358" s="86"/>
      <c r="O358" s="86"/>
      <c r="P358" s="86"/>
      <c r="Q358" s="86"/>
      <c r="R358" s="86"/>
      <c r="S358" s="86"/>
      <c r="T358" s="86"/>
      <c r="U358" s="253"/>
      <c r="V358" s="254"/>
      <c r="W358" s="255"/>
      <c r="X358" s="86"/>
      <c r="Y358" s="86"/>
      <c r="Z358" s="86"/>
      <c r="AA358" s="86"/>
      <c r="AB358" s="86"/>
      <c r="AC358" s="86"/>
      <c r="AD358" s="86"/>
      <c r="AE358" s="86"/>
      <c r="AF358" s="86"/>
      <c r="AG358" s="86"/>
      <c r="AH358" s="86"/>
      <c r="AI358" s="253"/>
      <c r="AJ358" s="254"/>
      <c r="AK358" s="255"/>
      <c r="AL358" s="86"/>
      <c r="AM358" s="86"/>
      <c r="AN358" s="86"/>
      <c r="AO358" s="86"/>
      <c r="AP358" s="86"/>
      <c r="AQ358" s="86"/>
      <c r="AR358" s="86"/>
      <c r="AS358" s="86"/>
      <c r="AT358" s="86"/>
      <c r="AU358" s="86"/>
      <c r="AV358" s="86"/>
      <c r="AW358" s="253"/>
      <c r="AX358" s="254"/>
      <c r="AY358" s="255"/>
      <c r="AZ358" s="86"/>
      <c r="BA358" s="86"/>
      <c r="BB358" s="86"/>
      <c r="BC358" s="86"/>
      <c r="BD358" s="86"/>
      <c r="BE358" s="86"/>
      <c r="BF358" s="86"/>
      <c r="BG358" s="86"/>
      <c r="BH358" s="86"/>
      <c r="BI358" s="86"/>
      <c r="BJ358" s="86"/>
      <c r="BK358" s="253"/>
      <c r="BL358" s="254"/>
      <c r="BM358" s="255"/>
      <c r="BN358" s="86"/>
      <c r="BO358" s="86"/>
      <c r="BP358" s="86"/>
      <c r="BQ358" s="86"/>
      <c r="BR358" s="86"/>
      <c r="BS358" s="86"/>
      <c r="BT358" s="86"/>
      <c r="BU358" s="86"/>
      <c r="BV358" s="86"/>
      <c r="BW358" s="86"/>
      <c r="BX358" s="86"/>
      <c r="BY358" s="99"/>
      <c r="BZ358" s="12"/>
      <c r="CA358" s="108"/>
      <c r="CB358" s="99"/>
      <c r="CC358" s="86"/>
      <c r="CD358" s="99"/>
      <c r="CE358" s="99"/>
      <c r="CF358" s="99"/>
      <c r="CG358" s="99"/>
      <c r="CH358" s="99"/>
      <c r="CI358" s="99"/>
      <c r="CJ358" s="99"/>
      <c r="CK358" s="99"/>
      <c r="CL358" s="99"/>
      <c r="CM358" s="99"/>
      <c r="CN358" s="99"/>
      <c r="CO358" s="99"/>
      <c r="CP358" s="99"/>
      <c r="CQ358" s="99"/>
      <c r="CR358" s="99"/>
      <c r="CS358" s="99"/>
      <c r="CT358" s="99"/>
      <c r="CU358" s="99"/>
      <c r="CV358" s="99"/>
      <c r="CW358" s="99"/>
      <c r="CX358" s="99"/>
      <c r="CY358" s="99"/>
      <c r="CZ358" s="99"/>
      <c r="DA358" s="99"/>
      <c r="DB358" s="99"/>
      <c r="DC358" s="99"/>
      <c r="DD358" s="99"/>
      <c r="DE358" s="99"/>
      <c r="DF358" s="99"/>
      <c r="DG358" s="99"/>
    </row>
    <row r="359" spans="1:111" ht="15.75" hidden="1" thickBot="1" x14ac:dyDescent="0.3">
      <c r="A359" s="32" t="s">
        <v>48</v>
      </c>
      <c r="B359" s="33"/>
      <c r="C359" s="33"/>
      <c r="D359" s="33"/>
      <c r="E359" s="33"/>
      <c r="F359" s="33"/>
      <c r="G359" s="289">
        <f>SUM(G344:I357)</f>
        <v>0</v>
      </c>
      <c r="H359" s="290"/>
      <c r="I359" s="291"/>
      <c r="J359" s="195">
        <f>SUM(J344:J357)</f>
        <v>0</v>
      </c>
      <c r="K359" s="195">
        <f t="shared" ref="K359:T359" si="242">SUM(K344:K357)</f>
        <v>0</v>
      </c>
      <c r="L359" s="195">
        <f t="shared" si="242"/>
        <v>0</v>
      </c>
      <c r="M359" s="195">
        <f t="shared" si="242"/>
        <v>0</v>
      </c>
      <c r="N359" s="195">
        <f t="shared" si="242"/>
        <v>0</v>
      </c>
      <c r="O359" s="195">
        <f t="shared" si="242"/>
        <v>0</v>
      </c>
      <c r="P359" s="195">
        <f t="shared" si="242"/>
        <v>0</v>
      </c>
      <c r="Q359" s="195">
        <f t="shared" si="242"/>
        <v>0</v>
      </c>
      <c r="R359" s="195">
        <f t="shared" si="242"/>
        <v>0</v>
      </c>
      <c r="S359" s="195">
        <f t="shared" si="242"/>
        <v>0</v>
      </c>
      <c r="T359" s="195">
        <f t="shared" si="242"/>
        <v>0</v>
      </c>
      <c r="U359" s="265">
        <f>SUM(U344:W357)</f>
        <v>0</v>
      </c>
      <c r="V359" s="266"/>
      <c r="W359" s="267"/>
      <c r="X359" s="195">
        <f>SUM(X344:X357)</f>
        <v>0</v>
      </c>
      <c r="Y359" s="195">
        <f>SUM(Y344:Y357)</f>
        <v>0</v>
      </c>
      <c r="Z359" s="195">
        <f>SUM(Z344:Z357)</f>
        <v>0</v>
      </c>
      <c r="AA359" s="195">
        <f>SUM(AA344:AA357)</f>
        <v>0</v>
      </c>
      <c r="AB359" s="195">
        <f>SUM(AB344:AB357)</f>
        <v>0</v>
      </c>
      <c r="AC359" s="195">
        <f t="shared" ref="AC359:AH359" si="243">SUM(AC344:AC357)</f>
        <v>0</v>
      </c>
      <c r="AD359" s="195">
        <f t="shared" si="243"/>
        <v>0</v>
      </c>
      <c r="AE359" s="195">
        <f t="shared" si="243"/>
        <v>0</v>
      </c>
      <c r="AF359" s="195">
        <f t="shared" si="243"/>
        <v>0</v>
      </c>
      <c r="AG359" s="195">
        <f t="shared" si="243"/>
        <v>0</v>
      </c>
      <c r="AH359" s="195">
        <f t="shared" si="243"/>
        <v>0</v>
      </c>
      <c r="AI359" s="265">
        <f>SUM(AI344:AK357)</f>
        <v>0</v>
      </c>
      <c r="AJ359" s="266"/>
      <c r="AK359" s="267"/>
      <c r="AL359" s="195">
        <f>SUM(AL344:AL357)</f>
        <v>0</v>
      </c>
      <c r="AM359" s="195">
        <f t="shared" ref="AM359:AV359" si="244">SUM(AM344:AM357)</f>
        <v>0</v>
      </c>
      <c r="AN359" s="195">
        <f t="shared" si="244"/>
        <v>0</v>
      </c>
      <c r="AO359" s="195">
        <f t="shared" si="244"/>
        <v>0</v>
      </c>
      <c r="AP359" s="195">
        <f t="shared" si="244"/>
        <v>0</v>
      </c>
      <c r="AQ359" s="195">
        <f t="shared" si="244"/>
        <v>0</v>
      </c>
      <c r="AR359" s="195">
        <f t="shared" si="244"/>
        <v>0</v>
      </c>
      <c r="AS359" s="195">
        <f t="shared" si="244"/>
        <v>0</v>
      </c>
      <c r="AT359" s="195">
        <f t="shared" si="244"/>
        <v>0</v>
      </c>
      <c r="AU359" s="195">
        <f t="shared" si="244"/>
        <v>0</v>
      </c>
      <c r="AV359" s="195">
        <f t="shared" si="244"/>
        <v>0</v>
      </c>
      <c r="AW359" s="265">
        <f>SUM(AW344:AY357)</f>
        <v>0</v>
      </c>
      <c r="AX359" s="266"/>
      <c r="AY359" s="267"/>
      <c r="AZ359" s="195">
        <f>SUM(AZ344:AZ357)</f>
        <v>0</v>
      </c>
      <c r="BA359" s="195">
        <f t="shared" ref="BA359:BJ359" si="245">SUM(BA344:BA357)</f>
        <v>0</v>
      </c>
      <c r="BB359" s="195">
        <f t="shared" si="245"/>
        <v>0</v>
      </c>
      <c r="BC359" s="195">
        <f t="shared" si="245"/>
        <v>0</v>
      </c>
      <c r="BD359" s="195">
        <f t="shared" si="245"/>
        <v>0</v>
      </c>
      <c r="BE359" s="195">
        <f t="shared" si="245"/>
        <v>0</v>
      </c>
      <c r="BF359" s="195">
        <f t="shared" si="245"/>
        <v>0</v>
      </c>
      <c r="BG359" s="195">
        <f t="shared" si="245"/>
        <v>0</v>
      </c>
      <c r="BH359" s="195">
        <f t="shared" si="245"/>
        <v>0</v>
      </c>
      <c r="BI359" s="195">
        <f t="shared" si="245"/>
        <v>0</v>
      </c>
      <c r="BJ359" s="195">
        <f t="shared" si="245"/>
        <v>0</v>
      </c>
      <c r="BK359" s="265">
        <f>SUM(BK344:BM357)</f>
        <v>0</v>
      </c>
      <c r="BL359" s="266"/>
      <c r="BM359" s="267"/>
      <c r="BN359" s="195">
        <f>SUM(BN344:BN357)</f>
        <v>0</v>
      </c>
      <c r="BO359" s="195">
        <f t="shared" ref="BO359:BX359" si="246">SUM(BO344:BO357)</f>
        <v>0</v>
      </c>
      <c r="BP359" s="195">
        <f t="shared" si="246"/>
        <v>0</v>
      </c>
      <c r="BQ359" s="195">
        <f t="shared" si="246"/>
        <v>0</v>
      </c>
      <c r="BR359" s="195">
        <f t="shared" si="246"/>
        <v>0</v>
      </c>
      <c r="BS359" s="195">
        <f t="shared" si="246"/>
        <v>0</v>
      </c>
      <c r="BT359" s="195">
        <f t="shared" si="246"/>
        <v>0</v>
      </c>
      <c r="BU359" s="195">
        <f t="shared" si="246"/>
        <v>0</v>
      </c>
      <c r="BV359" s="195">
        <f t="shared" si="246"/>
        <v>0</v>
      </c>
      <c r="BW359" s="195">
        <f t="shared" si="246"/>
        <v>0</v>
      </c>
      <c r="BX359" s="195">
        <f t="shared" si="246"/>
        <v>0</v>
      </c>
      <c r="BY359" s="179">
        <f>SUM(BY344:BY357)</f>
        <v>0</v>
      </c>
      <c r="BZ359" s="166"/>
      <c r="CA359" s="167">
        <f>SUM(CA344:CA357)</f>
        <v>0</v>
      </c>
      <c r="CB359" s="168">
        <f>SUM(CB344:CB357)</f>
        <v>0</v>
      </c>
      <c r="CC359" s="52"/>
      <c r="CD359" s="135">
        <f t="shared" ref="CD359:DG359" si="247">SUM(CD344:CD357)</f>
        <v>0</v>
      </c>
      <c r="CE359" s="135">
        <f t="shared" si="247"/>
        <v>0</v>
      </c>
      <c r="CF359" s="135">
        <f t="shared" si="247"/>
        <v>0</v>
      </c>
      <c r="CG359" s="135">
        <f t="shared" si="247"/>
        <v>0</v>
      </c>
      <c r="CH359" s="135">
        <f t="shared" si="247"/>
        <v>0</v>
      </c>
      <c r="CI359" s="135">
        <f t="shared" si="247"/>
        <v>0</v>
      </c>
      <c r="CJ359" s="135">
        <f t="shared" si="247"/>
        <v>0</v>
      </c>
      <c r="CK359" s="135">
        <f t="shared" si="247"/>
        <v>0</v>
      </c>
      <c r="CL359" s="135">
        <f t="shared" si="247"/>
        <v>0</v>
      </c>
      <c r="CM359" s="135">
        <f t="shared" si="247"/>
        <v>0</v>
      </c>
      <c r="CN359" s="135">
        <f t="shared" si="247"/>
        <v>0</v>
      </c>
      <c r="CO359" s="135">
        <f t="shared" si="247"/>
        <v>0</v>
      </c>
      <c r="CP359" s="135">
        <f t="shared" si="247"/>
        <v>0</v>
      </c>
      <c r="CQ359" s="135">
        <f t="shared" si="247"/>
        <v>0</v>
      </c>
      <c r="CR359" s="135">
        <f t="shared" si="247"/>
        <v>0</v>
      </c>
      <c r="CS359" s="135">
        <f t="shared" si="247"/>
        <v>0</v>
      </c>
      <c r="CT359" s="135">
        <f t="shared" si="247"/>
        <v>0</v>
      </c>
      <c r="CU359" s="135">
        <f t="shared" si="247"/>
        <v>0</v>
      </c>
      <c r="CV359" s="135">
        <f t="shared" si="247"/>
        <v>0</v>
      </c>
      <c r="CW359" s="135">
        <f t="shared" si="247"/>
        <v>0</v>
      </c>
      <c r="CX359" s="135">
        <f t="shared" si="247"/>
        <v>0</v>
      </c>
      <c r="CY359" s="135">
        <f t="shared" si="247"/>
        <v>0</v>
      </c>
      <c r="CZ359" s="135">
        <f t="shared" si="247"/>
        <v>0</v>
      </c>
      <c r="DA359" s="135">
        <f t="shared" si="247"/>
        <v>0</v>
      </c>
      <c r="DB359" s="135">
        <f t="shared" si="247"/>
        <v>0</v>
      </c>
      <c r="DC359" s="135">
        <f t="shared" si="247"/>
        <v>0</v>
      </c>
      <c r="DD359" s="135">
        <f t="shared" si="247"/>
        <v>0</v>
      </c>
      <c r="DE359" s="135">
        <f t="shared" si="247"/>
        <v>0</v>
      </c>
      <c r="DF359" s="135">
        <f t="shared" si="247"/>
        <v>0</v>
      </c>
      <c r="DG359" s="135">
        <f t="shared" si="247"/>
        <v>0</v>
      </c>
    </row>
    <row r="360" spans="1:111" ht="15.75" hidden="1" thickBot="1" x14ac:dyDescent="0.3">
      <c r="A360" s="87"/>
      <c r="B360" s="87"/>
      <c r="C360" s="87"/>
      <c r="D360" s="87"/>
      <c r="E360" s="87"/>
      <c r="F360" s="87"/>
      <c r="G360" s="87"/>
      <c r="H360" s="87"/>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c r="AG360" s="88"/>
      <c r="AH360" s="88"/>
      <c r="AI360" s="88"/>
      <c r="AJ360" s="88"/>
      <c r="AK360" s="88"/>
      <c r="AL360" s="88"/>
      <c r="AM360" s="88"/>
      <c r="AN360" s="88"/>
      <c r="AO360" s="88"/>
      <c r="AP360" s="88"/>
      <c r="AQ360" s="88"/>
      <c r="AR360" s="88"/>
      <c r="AS360" s="88"/>
      <c r="AT360" s="88"/>
      <c r="AU360" s="88"/>
      <c r="AV360" s="88"/>
      <c r="AW360" s="88"/>
      <c r="AX360" s="88"/>
      <c r="AY360" s="88"/>
      <c r="AZ360" s="88"/>
      <c r="BA360" s="88"/>
      <c r="BB360" s="88"/>
      <c r="BC360" s="88"/>
      <c r="BD360" s="88"/>
      <c r="BE360" s="88"/>
      <c r="BF360" s="88"/>
      <c r="BG360" s="88"/>
      <c r="BH360" s="88"/>
      <c r="BI360" s="88"/>
      <c r="BJ360" s="88"/>
      <c r="BK360" s="88"/>
      <c r="BL360" s="88"/>
      <c r="BM360" s="88"/>
      <c r="BN360" s="88"/>
      <c r="BO360" s="88"/>
      <c r="BP360" s="88"/>
      <c r="BQ360" s="88"/>
      <c r="BR360" s="88"/>
      <c r="BS360" s="88"/>
      <c r="BT360" s="88"/>
      <c r="BU360" s="88"/>
      <c r="BV360" s="88"/>
      <c r="BW360" s="88"/>
      <c r="BX360" s="88"/>
      <c r="BY360" s="88"/>
      <c r="BZ360" s="87"/>
      <c r="CA360" s="88"/>
      <c r="CB360" s="88"/>
      <c r="CC360" s="88"/>
      <c r="CD360" s="136"/>
      <c r="CE360" s="136"/>
      <c r="CF360" s="136"/>
      <c r="CG360" s="136"/>
      <c r="CH360" s="136"/>
      <c r="CI360" s="136"/>
      <c r="CJ360" s="136"/>
      <c r="CK360" s="136"/>
      <c r="CL360" s="136"/>
      <c r="CM360" s="136"/>
      <c r="CN360" s="136"/>
      <c r="CO360" s="88"/>
      <c r="CP360" s="136"/>
      <c r="CQ360" s="136"/>
      <c r="CR360" s="88"/>
      <c r="CS360" s="136"/>
      <c r="CT360" s="88"/>
      <c r="CU360" s="136"/>
      <c r="CV360" s="136"/>
      <c r="CW360" s="88"/>
      <c r="CX360" s="136"/>
      <c r="CY360" s="136"/>
      <c r="CZ360" s="136"/>
      <c r="DA360" s="136"/>
      <c r="DB360" s="136"/>
      <c r="DC360" s="136"/>
      <c r="DD360" s="136"/>
      <c r="DE360" s="136"/>
      <c r="DF360" s="88"/>
      <c r="DG360" s="136"/>
    </row>
    <row r="361" spans="1:111" x14ac:dyDescent="0.25">
      <c r="A361" s="47" t="s">
        <v>51</v>
      </c>
      <c r="B361" s="37"/>
      <c r="C361" s="37"/>
      <c r="D361" s="37"/>
      <c r="E361" s="37"/>
      <c r="F361" s="48"/>
      <c r="G361" s="303">
        <f>SUM(G103,G182,G246,G260,G275,G297,G308,G323,G338,G359)</f>
        <v>0</v>
      </c>
      <c r="H361" s="244"/>
      <c r="I361" s="245"/>
      <c r="J361" s="209">
        <f>SUM(J103,J182,J246,J260,J275,J297,J308,J323,J338,J359)</f>
        <v>0</v>
      </c>
      <c r="K361" s="209">
        <f t="shared" ref="K361:T361" si="248">SUM(K103,K182,K246,K260,K275,K297,K308,K323,K338,K359)</f>
        <v>0</v>
      </c>
      <c r="L361" s="209">
        <f t="shared" si="248"/>
        <v>0</v>
      </c>
      <c r="M361" s="209">
        <f t="shared" si="248"/>
        <v>0</v>
      </c>
      <c r="N361" s="209">
        <f t="shared" si="248"/>
        <v>0</v>
      </c>
      <c r="O361" s="209">
        <f t="shared" si="248"/>
        <v>0</v>
      </c>
      <c r="P361" s="209">
        <f t="shared" si="248"/>
        <v>0</v>
      </c>
      <c r="Q361" s="209">
        <f t="shared" si="248"/>
        <v>0</v>
      </c>
      <c r="R361" s="209">
        <f t="shared" si="248"/>
        <v>0</v>
      </c>
      <c r="S361" s="209">
        <f t="shared" si="248"/>
        <v>0</v>
      </c>
      <c r="T361" s="209">
        <f t="shared" si="248"/>
        <v>0</v>
      </c>
      <c r="U361" s="298">
        <f>SUM(U103,U182,U246,U260,U275,U297,U308,U323,U338,U359)</f>
        <v>0</v>
      </c>
      <c r="V361" s="299"/>
      <c r="W361" s="300"/>
      <c r="X361" s="209">
        <f>SUM(X103,X182,X246,X260,X275,X297,X308,X323,X338,X359)</f>
        <v>0</v>
      </c>
      <c r="Y361" s="209">
        <f t="shared" ref="Y361:AH361" si="249">SUM(Y103,Y182,Y246,Y260,Y275,Y297,Y308,Y323,Y338,Y359)</f>
        <v>0</v>
      </c>
      <c r="Z361" s="209">
        <f t="shared" si="249"/>
        <v>0</v>
      </c>
      <c r="AA361" s="209">
        <f t="shared" si="249"/>
        <v>0</v>
      </c>
      <c r="AB361" s="209">
        <f t="shared" si="249"/>
        <v>0</v>
      </c>
      <c r="AC361" s="209">
        <f t="shared" si="249"/>
        <v>0</v>
      </c>
      <c r="AD361" s="209">
        <f>SUM(AD103,AD182,AD246,AD260,AD275,AD297,AD308,AD323,AD338,AD359)</f>
        <v>0</v>
      </c>
      <c r="AE361" s="209">
        <f t="shared" si="249"/>
        <v>0</v>
      </c>
      <c r="AF361" s="209">
        <f t="shared" si="249"/>
        <v>0</v>
      </c>
      <c r="AG361" s="209">
        <f t="shared" si="249"/>
        <v>0</v>
      </c>
      <c r="AH361" s="209">
        <f t="shared" si="249"/>
        <v>0</v>
      </c>
      <c r="AI361" s="298">
        <f>SUM(AI103,AI182,AI246,AI260,AI275,AI297,AI308,AI323,AI338,AI359)</f>
        <v>0</v>
      </c>
      <c r="AJ361" s="299"/>
      <c r="AK361" s="300"/>
      <c r="AL361" s="209">
        <f>SUM(AL103,AL182,AL246,AL260,AL275,AL297,AL308,AL323,AL338,AL359)</f>
        <v>0</v>
      </c>
      <c r="AM361" s="209">
        <f t="shared" ref="AM361:AV361" si="250">SUM(AM103,AM182,AM246,AM260,AM275,AM297,AM308,AM323,AM338,AM359)</f>
        <v>0</v>
      </c>
      <c r="AN361" s="209">
        <f t="shared" si="250"/>
        <v>0</v>
      </c>
      <c r="AO361" s="209">
        <f t="shared" si="250"/>
        <v>0</v>
      </c>
      <c r="AP361" s="209">
        <f t="shared" si="250"/>
        <v>0</v>
      </c>
      <c r="AQ361" s="209">
        <f t="shared" si="250"/>
        <v>0</v>
      </c>
      <c r="AR361" s="209">
        <f t="shared" si="250"/>
        <v>0</v>
      </c>
      <c r="AS361" s="209">
        <f t="shared" si="250"/>
        <v>0</v>
      </c>
      <c r="AT361" s="209">
        <f t="shared" si="250"/>
        <v>0</v>
      </c>
      <c r="AU361" s="209">
        <f t="shared" si="250"/>
        <v>0</v>
      </c>
      <c r="AV361" s="209">
        <f t="shared" si="250"/>
        <v>0</v>
      </c>
      <c r="AW361" s="298">
        <f>SUM(AW103,AW182,AW246,AW260,AW275,AW297,AW308,AW323,AW338,AW359)</f>
        <v>0</v>
      </c>
      <c r="AX361" s="299"/>
      <c r="AY361" s="300"/>
      <c r="AZ361" s="209">
        <f>SUM(AZ103,AZ182,AZ246,AZ260,AZ275,AZ297,AZ308,AZ323,AZ338,AZ359)</f>
        <v>0</v>
      </c>
      <c r="BA361" s="209">
        <f t="shared" ref="BA361:BJ361" si="251">SUM(BA103,BA182,BA246,BA260,BA275,BA297,BA308,BA323,BA338,BA359)</f>
        <v>0</v>
      </c>
      <c r="BB361" s="209">
        <f t="shared" si="251"/>
        <v>0</v>
      </c>
      <c r="BC361" s="209">
        <f t="shared" si="251"/>
        <v>0</v>
      </c>
      <c r="BD361" s="209">
        <f t="shared" si="251"/>
        <v>0</v>
      </c>
      <c r="BE361" s="209">
        <f t="shared" si="251"/>
        <v>0</v>
      </c>
      <c r="BF361" s="209">
        <f t="shared" si="251"/>
        <v>0</v>
      </c>
      <c r="BG361" s="209">
        <f t="shared" si="251"/>
        <v>0</v>
      </c>
      <c r="BH361" s="209">
        <f t="shared" si="251"/>
        <v>0</v>
      </c>
      <c r="BI361" s="209">
        <f t="shared" si="251"/>
        <v>0</v>
      </c>
      <c r="BJ361" s="209">
        <f t="shared" si="251"/>
        <v>0</v>
      </c>
      <c r="BK361" s="298">
        <f>SUM(BK103,BK182,BK246,BK260,BK275,BK297,BK308,BK323,BK338,BK359)</f>
        <v>0</v>
      </c>
      <c r="BL361" s="299"/>
      <c r="BM361" s="300"/>
      <c r="BN361" s="209">
        <f>SUM(BN103,BN182,BN246,BN260,BN275,BN297,BN308,BN323,BN338,BN359)</f>
        <v>0</v>
      </c>
      <c r="BO361" s="209">
        <f t="shared" ref="BO361:BX361" si="252">SUM(BO103,BO182,BO246,BO260,BO275,BO297,BO308,BO323,BO338,BO359)</f>
        <v>0</v>
      </c>
      <c r="BP361" s="209">
        <f t="shared" si="252"/>
        <v>0</v>
      </c>
      <c r="BQ361" s="209">
        <f t="shared" si="252"/>
        <v>0</v>
      </c>
      <c r="BR361" s="209">
        <f t="shared" si="252"/>
        <v>0</v>
      </c>
      <c r="BS361" s="209">
        <f t="shared" si="252"/>
        <v>0</v>
      </c>
      <c r="BT361" s="209">
        <f t="shared" si="252"/>
        <v>0</v>
      </c>
      <c r="BU361" s="209">
        <f t="shared" si="252"/>
        <v>0</v>
      </c>
      <c r="BV361" s="209">
        <f t="shared" si="252"/>
        <v>0</v>
      </c>
      <c r="BW361" s="209">
        <f t="shared" si="252"/>
        <v>0</v>
      </c>
      <c r="BX361" s="209">
        <f t="shared" si="252"/>
        <v>0</v>
      </c>
      <c r="BY361" s="210">
        <f>SUM(G361,U361,AI361,AW361,BK361)</f>
        <v>0</v>
      </c>
      <c r="BZ361" s="182"/>
      <c r="CA361" s="184">
        <f>SUM(CA103,CA182,CA246,CA260,CA275,CA297,CA308,CA323,CA338,CA359)</f>
        <v>0</v>
      </c>
      <c r="CB361" s="184">
        <f>SUM(CB103,CB182,CB246,CB260,CB275,CB297,CB308,CB323,CB338,CB359)</f>
        <v>0</v>
      </c>
      <c r="CC361" s="183"/>
      <c r="CD361" s="180">
        <f>SUM(CD103,CD182,CD246,CD260,CD275,CD297,CD308,CD323,CD338,CD359)</f>
        <v>0</v>
      </c>
      <c r="CE361" s="180">
        <f t="shared" ref="CE361:DG361" si="253">SUM(CE103,CE182,CE246,CE260,CE275,CE297,CE308,CE323,CE338,CE359)</f>
        <v>0</v>
      </c>
      <c r="CF361" s="180">
        <f t="shared" si="253"/>
        <v>0</v>
      </c>
      <c r="CG361" s="180">
        <f t="shared" si="253"/>
        <v>0</v>
      </c>
      <c r="CH361" s="180">
        <f t="shared" si="253"/>
        <v>0</v>
      </c>
      <c r="CI361" s="180">
        <f t="shared" si="253"/>
        <v>0</v>
      </c>
      <c r="CJ361" s="180">
        <f t="shared" si="253"/>
        <v>0</v>
      </c>
      <c r="CK361" s="180">
        <f t="shared" si="253"/>
        <v>0</v>
      </c>
      <c r="CL361" s="180">
        <f t="shared" si="253"/>
        <v>0</v>
      </c>
      <c r="CM361" s="180">
        <f t="shared" si="253"/>
        <v>0</v>
      </c>
      <c r="CN361" s="180">
        <f t="shared" si="253"/>
        <v>0</v>
      </c>
      <c r="CO361" s="180">
        <f t="shared" si="253"/>
        <v>0</v>
      </c>
      <c r="CP361" s="180">
        <f t="shared" si="253"/>
        <v>0</v>
      </c>
      <c r="CQ361" s="180">
        <f t="shared" si="253"/>
        <v>0</v>
      </c>
      <c r="CR361" s="180">
        <f t="shared" si="253"/>
        <v>0</v>
      </c>
      <c r="CS361" s="180">
        <f t="shared" si="253"/>
        <v>0</v>
      </c>
      <c r="CT361" s="180">
        <f t="shared" si="253"/>
        <v>0</v>
      </c>
      <c r="CU361" s="180">
        <f t="shared" si="253"/>
        <v>0</v>
      </c>
      <c r="CV361" s="180">
        <f t="shared" si="253"/>
        <v>0</v>
      </c>
      <c r="CW361" s="180">
        <f t="shared" si="253"/>
        <v>0</v>
      </c>
      <c r="CX361" s="180">
        <f t="shared" si="253"/>
        <v>0</v>
      </c>
      <c r="CY361" s="180">
        <f t="shared" si="253"/>
        <v>0</v>
      </c>
      <c r="CZ361" s="180">
        <f t="shared" si="253"/>
        <v>0</v>
      </c>
      <c r="DA361" s="180">
        <f t="shared" si="253"/>
        <v>0</v>
      </c>
      <c r="DB361" s="180">
        <f t="shared" si="253"/>
        <v>0</v>
      </c>
      <c r="DC361" s="180">
        <f t="shared" si="253"/>
        <v>0</v>
      </c>
      <c r="DD361" s="180">
        <f t="shared" si="253"/>
        <v>0</v>
      </c>
      <c r="DE361" s="180">
        <f t="shared" si="253"/>
        <v>0</v>
      </c>
      <c r="DF361" s="180">
        <f t="shared" si="253"/>
        <v>0</v>
      </c>
      <c r="DG361" s="180">
        <f t="shared" si="253"/>
        <v>0</v>
      </c>
    </row>
    <row r="362" spans="1:111" x14ac:dyDescent="0.25">
      <c r="A362" s="54" t="s">
        <v>52</v>
      </c>
      <c r="B362" s="55"/>
      <c r="C362" s="55"/>
      <c r="D362" s="55"/>
      <c r="E362" s="55"/>
      <c r="F362" s="56"/>
      <c r="G362" s="292">
        <f>G361-G275-G308-G338-G344+
IF(G327&lt;25000,G327,25000)+
IF(G328&lt;25000,G328,25000)+
IF(G329&lt;25000,G329,25000)+
IF(G330&lt;25000,G330,25000)+
IF(G331&lt;25000,G331,25000)+
IF(G332&lt;25000,G332,25000)+
IF(G333&lt;25000,G333,25000)+
IF(G334&lt;25000,G334,25000)+
IF(G335&lt;25000,G335,25000)+
IF(G336&lt;25000,G336,25000)</f>
        <v>0</v>
      </c>
      <c r="H362" s="293"/>
      <c r="I362" s="294"/>
      <c r="J362" s="211"/>
      <c r="K362" s="211"/>
      <c r="L362" s="211"/>
      <c r="M362" s="211"/>
      <c r="N362" s="211"/>
      <c r="O362" s="211"/>
      <c r="P362" s="211"/>
      <c r="Q362" s="211"/>
      <c r="R362" s="211"/>
      <c r="S362" s="211"/>
      <c r="T362" s="211"/>
      <c r="U362" s="295">
        <f>U361-U275-U308-U344-
(IF(G327&lt;25000,(IF(U327&lt;SUM(25000-G327),0,(IF(U327=0,0,SUM(U327-SUM(25000-G327)))))),U327)+
IF(G328&lt;25000,(IF(U328&lt;SUM(25000-G327),0,(IF(U328=0,0,SUM(U328-SUM(25000-G328)))))),U328)+
IF(G329&lt;25000,(IF(U329&lt;SUM(25000-G329),0,(IF(U329=0,0,SUM(U329-SUM(25000-G329)))))),U329)+
IF(G330&lt;25000,(IF(U330&lt;SUM(25000-G330),0,(IF(U330=0,0,SUM(U330-SUM(25000-G330)))))),U330)+
IF(G331&lt;25000,(IF(U331&lt;SUM(25000-G331),0,(IF(U331=0,0,SUM(U331-SUM(25000-G331)))))),U331)+
IF(G332&lt;25000,(IF(U332&lt;SUM(25000-G332),0,(IF(U332=0,0,SUM(U332-SUM(25000-G332)))))),U332)+
IF(G333&lt;25000,(IF(U333&lt;SUM(25000-G333),0,(IF(U333=0,0,SUM(U333-SUM(25000-G333)))))),U333)+
IF(G334&lt;25000,(IF(U334&lt;SUM(25000-G334),0,(IF(U334=0,0,SUM(U334-SUM(25000-G334)))))),U334)+
IF(G335&lt;25000,(IF(U335&lt;SUM(25000-G335),0,(IF(U335=0,0,SUM(U335-SUM(25000-G335)))))),U335)+
IF(G336&lt;25000,(IF(U336&lt;SUM(25000-G336),0,(IF(U336=0,0,SUM(U336-SUM(25000-G336)))))),U336))</f>
        <v>0</v>
      </c>
      <c r="V362" s="296"/>
      <c r="W362" s="297"/>
      <c r="X362" s="211"/>
      <c r="Y362" s="211"/>
      <c r="Z362" s="211"/>
      <c r="AA362" s="211"/>
      <c r="AB362" s="211"/>
      <c r="AC362" s="211"/>
      <c r="AD362" s="211"/>
      <c r="AE362" s="211"/>
      <c r="AF362" s="211"/>
      <c r="AG362" s="211"/>
      <c r="AH362" s="211"/>
      <c r="AI362" s="295">
        <f>AI361-AI275-AI308-AI344-
(IF(SUM(G327:W327)&lt;25000,(IF(AI327&lt;SUM(25000-SUM(G327:W327)),0,(IF(AI327=0,0,SUM(AI327-SUM(25000-SUM(G327:W327))))))),AI327)+
IF(SUM(G328:W328)&lt;25000,(IF(AI328&lt;SUM(25000-SUM(G328:W328)),0,(IF(AI328=0,0,SUM(AI328-SUM(25000-SUM(G328:W328))))))),AI328)+
IF(SUM(G329:W329)&lt;25000,(IF(AI329&lt;SUM(25000-SUM(G329:W329)),0,(IF(AI329=0,0,SUM(AI329-SUM(25000-SUM(G329:W329))))))),AI329)+
IF(SUM(G330:W330)&lt;25000,(IF(AI330&lt;SUM(25000-SUM(G330:W330)),0,(IF(AI330=0,0,SUM(AI330-SUM(25000-SUM(G330:W330))))))),AI330)+
IF(SUM(G331:W331)&lt;25000,(IF(AI331&lt;SUM(25000-SUM(G331:W331)),0,(IF(AI331=0,0,SUM(AI331-SUM(25000-SUM(G331:W331))))))),AI331)+
IF(SUM(G332:W332)&lt;25000,(IF(AI332&lt;SUM(25000-SUM(G332:W332)),0,(IF(AI332=0,0,SUM(AI332-SUM(25000-SUM(G332:W332))))))),AI332)+
IF(SUM(G333:W333)&lt;25000,(IF(AI333&lt;SUM(25000-SUM(G333:W333)),0,(IF(AI333=0,0,SUM(AI333-SUM(25000-SUM(G333:W333))))))),AI333)+
IF(SUM(G334:W334)&lt;25000,(IF(AI334&lt;SUM(25000-SUM(G334:W334)),0,(IF(AI334=0,0,SUM(AI334-SUM(25000-SUM(G334:W334))))))),AI334)+
IF(SUM(G335:W335)&lt;25000,(IF(AI335&lt;SUM(25000-SUM(G335:W335)),0,(IF(AI335=0,0,SUM(AI335-SUM(25000-SUM(G335:W335))))))),AI335)+
IF(SUM(G336:W336)&lt;25000,(IF(AI336&lt;SUM(25000-SUM(G336:W336)),0,(IF(AI336=0,0,SUM(AI336-SUM(25000-SUM(G336:W336))))))),AI336))</f>
        <v>0</v>
      </c>
      <c r="AJ362" s="296"/>
      <c r="AK362" s="297"/>
      <c r="AL362" s="211"/>
      <c r="AM362" s="211"/>
      <c r="AN362" s="211"/>
      <c r="AO362" s="211"/>
      <c r="AP362" s="211"/>
      <c r="AQ362" s="211"/>
      <c r="AR362" s="211"/>
      <c r="AS362" s="211"/>
      <c r="AT362" s="211"/>
      <c r="AU362" s="211"/>
      <c r="AV362" s="211"/>
      <c r="AW362" s="295">
        <f>AW361-AW275-AW308-AW344-
(IF(SUM(G327:AI327)&lt;25000,(IF(AW327&lt;SUM(25000-SUM(G327:AI327)),0,(IF(AW327=0,0,SUM(AW327-SUM(25000-SUM(G327:AI327))))))),AW327)+
IF(SUM(G328:AI328)&lt;25000,(IF(AW328&lt;SUM(25000-SUM(G328:AI328)),0,(IF(AW328=0,0,SUM(AW328-SUM(25000-SUM(G328:AI328))))))),AW328)+
IF(SUM(G329:AI329)&lt;25000,(IF(AW329&lt;SUM(25000-SUM(G329:AI329)),0,(IF(AW329=0,0,SUM(AW329-SUM(25000-SUM(G329:AI329))))))),AW329)+
IF(SUM(G330:AI330)&lt;25000,(IF(AW330&lt;SUM(25000-SUM(G330:AI330)),0,(IF(AW330=0,0,SUM(AW330-SUM(25000-SUM(G330:AI330))))))),AW330)+
IF(SUM(G331:AI331)&lt;25000,(IF(AW331&lt;SUM(25000-SUM(G331:AI331)),0,(IF(AW331=0,0,SUM(AW331-SUM(25000-SUM(G331:AI331))))))),AW331)+
IF(SUM(G332:AI332)&lt;25000,(IF(AW332&lt;SUM(25000-SUM(G332:AI332)),0,(IF(AW332=0,0,SUM(AW332-SUM(25000-SUM(G332:AI332))))))),AW332)+
IF(SUM(G333:AI333)&lt;25000,(IF(AW333&lt;SUM(25000-SUM(G333:AI333)),0,(IF(AW333=0,0,SUM(AW333-SUM(25000-SUM(G333:AI333))))))),AW333)+
IF(SUM(G334:AI334)&lt;25000,(IF(AW334&lt;SUM(25000-SUM(G334:AI334)),0,(IF(AW334=0,0,SUM(AW334-SUM(25000-SUM(G334:AI334))))))),AW334)+
IF(SUM(G335:AI335)&lt;25000,(IF(AW335&lt;SUM(25000-SUM(G335:AI335)),0,(IF(AW335=0,0,SUM(AW335-SUM(25000-SUM(G335:AI335))))))),AW335)+
IF(SUM(G336:AI336)&lt;25000,(IF(AW336&lt;SUM(25000-SUM(G336:AI336)),0,(IF(AW336=0,0,SUM(AW336-SUM(25000-SUM(G336:AI336))))))),AW336))</f>
        <v>0</v>
      </c>
      <c r="AX362" s="296"/>
      <c r="AY362" s="297"/>
      <c r="AZ362" s="211"/>
      <c r="BA362" s="211"/>
      <c r="BB362" s="211"/>
      <c r="BC362" s="211"/>
      <c r="BD362" s="211"/>
      <c r="BE362" s="211"/>
      <c r="BF362" s="211"/>
      <c r="BG362" s="211"/>
      <c r="BH362" s="211"/>
      <c r="BI362" s="211"/>
      <c r="BJ362" s="211"/>
      <c r="BK362" s="295">
        <f>BK361-BK275-BK308-BK344-
(IF(SUM(G327:AW327)&lt;25000,(IF(BK327&lt;SUM(25000-SUM(G327:AW327)),0,(IF(BK327=0,0,SUM(BK327-SUM(25000-SUM(G327:AW327))))))),BK327)+
IF(SUM(G328:AW328)&lt;25000,(IF(BK328&lt;SUM(25000-SUM(G328:AW328)),0,(IF(BK328=0,0,SUM(BK328-SUM(25000-SUM(G328:AW328))))))),BK328)+
IF(SUM(G329:AW329)&lt;25000,(IF(BK329&lt;SUM(25000-SUM(G329:AW329)),0,(IF(BK329=0,0,SUM(BK329-SUM(25000-SUM(G329:AW329))))))),BK329)+
IF(SUM(G330:AW330)&lt;25000,(IF(BK330&lt;SUM(25000-SUM(G330:AW330)),0,(IF(BK330=0,0,SUM(BK330-SUM(25000-SUM(G330:AW330))))))),BK330)+
IF(SUM(G331:AW331)&lt;25000,(IF(BK331&lt;SUM(25000-SUM(G331:AW331)),0,(IF(BK331=0,0,SUM(BK331-SUM(25000-SUM(G331:AW331))))))),BK331)+
IF(SUM(G332:AW332)&lt;25000,(IF(BK332&lt;SUM(25000-SUM(G332:AW332)),0,(IF(BK332=0,0,SUM(BK332-SUM(25000-SUM(G332:AW332))))))),BK332)+
IF(SUM(G333:AW333)&lt;25000,(IF(BK333&lt;SUM(25000-SUM(G333:AW333)),0,(IF(BK333=0,0,SUM(BK333-SUM(25000-SUM(G333:AW333))))))),BK333)+
IF(SUM(G334:AW334)&lt;25000,(IF(BK334&lt;SUM(25000-SUM(G334:AW334)),0,(IF(BK334=0,0,SUM(BK334-SUM(25000-SUM(G334:AW334))))))),BK334)+
IF(SUM(G335:AW335)&lt;25000,(IF(BK335&lt;SUM(25000-SUM(G335:AW335)),0,(IF(BK335=0,0,SUM(BK335-SUM(25000-SUM(G335:AW335))))))),BK335)+
IF(SUM(G336:AW336)&lt;25000,(IF(BK336&lt;SUM(25000-SUM(G336:AW336)),0,(IF(BK336=0,0,SUM(BK336-SUM(25000-SUM(G336:AW336))))))),BK336))</f>
        <v>0</v>
      </c>
      <c r="BL362" s="296"/>
      <c r="BM362" s="297"/>
      <c r="BN362" s="211"/>
      <c r="BO362" s="211"/>
      <c r="BP362" s="211"/>
      <c r="BQ362" s="211"/>
      <c r="BR362" s="211"/>
      <c r="BS362" s="211"/>
      <c r="BT362" s="211"/>
      <c r="BU362" s="211"/>
      <c r="BV362" s="211"/>
      <c r="BW362" s="211"/>
      <c r="BX362" s="211"/>
      <c r="BY362" s="212">
        <f>SUM(G362,U362,AI362,AW362,BK362)</f>
        <v>0</v>
      </c>
      <c r="BZ362" s="182"/>
      <c r="CA362" s="185">
        <f>SUM(J362,X362,AL362,AZ362,BN362)</f>
        <v>0</v>
      </c>
      <c r="CB362" s="185">
        <f>SUM(K362:T362,Y362:AH362,AM362:AV362,BA362:BJ362,BO362:BX362)</f>
        <v>0</v>
      </c>
      <c r="CC362" s="183"/>
      <c r="CD362" s="181"/>
      <c r="CE362" s="181"/>
      <c r="CF362" s="181"/>
      <c r="CG362" s="181"/>
      <c r="CH362" s="181"/>
      <c r="CI362" s="181"/>
      <c r="CJ362" s="181"/>
      <c r="CK362" s="181"/>
      <c r="CL362" s="181"/>
      <c r="CM362" s="181"/>
      <c r="CN362" s="181"/>
      <c r="CO362" s="181"/>
      <c r="CP362" s="181"/>
      <c r="CQ362" s="181"/>
      <c r="CR362" s="181"/>
      <c r="CS362" s="181"/>
      <c r="CT362" s="181"/>
      <c r="CU362" s="181"/>
      <c r="CV362" s="181"/>
      <c r="CW362" s="181"/>
      <c r="CX362" s="181"/>
      <c r="CY362" s="181"/>
      <c r="CZ362" s="181"/>
      <c r="DA362" s="181"/>
      <c r="DB362" s="181"/>
      <c r="DC362" s="181"/>
      <c r="DD362" s="181"/>
      <c r="DE362" s="181"/>
      <c r="DF362" s="181"/>
      <c r="DG362" s="181"/>
    </row>
    <row r="363" spans="1:111" x14ac:dyDescent="0.25">
      <c r="A363" s="57" t="s">
        <v>53</v>
      </c>
      <c r="B363" s="58"/>
      <c r="C363" s="59" t="s">
        <v>54</v>
      </c>
      <c r="D363" s="59"/>
      <c r="E363" s="59"/>
      <c r="F363" s="60"/>
      <c r="G363" s="302">
        <f>ROUND(G362*$B363,0)</f>
        <v>0</v>
      </c>
      <c r="H363" s="293"/>
      <c r="I363" s="294"/>
      <c r="J363" s="211"/>
      <c r="K363" s="211"/>
      <c r="L363" s="211"/>
      <c r="M363" s="211"/>
      <c r="N363" s="211"/>
      <c r="O363" s="211"/>
      <c r="P363" s="211"/>
      <c r="Q363" s="211"/>
      <c r="R363" s="211"/>
      <c r="S363" s="211"/>
      <c r="T363" s="211"/>
      <c r="U363" s="301">
        <f>ROUND(U362*$B363,0)</f>
        <v>0</v>
      </c>
      <c r="V363" s="296"/>
      <c r="W363" s="297"/>
      <c r="X363" s="211"/>
      <c r="Y363" s="211"/>
      <c r="Z363" s="211"/>
      <c r="AA363" s="211"/>
      <c r="AB363" s="211"/>
      <c r="AC363" s="211"/>
      <c r="AD363" s="211"/>
      <c r="AE363" s="211"/>
      <c r="AF363" s="211"/>
      <c r="AG363" s="211"/>
      <c r="AH363" s="211"/>
      <c r="AI363" s="301">
        <f>ROUND(AI362*$B363,0)</f>
        <v>0</v>
      </c>
      <c r="AJ363" s="296"/>
      <c r="AK363" s="297"/>
      <c r="AL363" s="211"/>
      <c r="AM363" s="211"/>
      <c r="AN363" s="211"/>
      <c r="AO363" s="211"/>
      <c r="AP363" s="211"/>
      <c r="AQ363" s="211"/>
      <c r="AR363" s="211"/>
      <c r="AS363" s="211"/>
      <c r="AT363" s="211"/>
      <c r="AU363" s="211"/>
      <c r="AV363" s="211"/>
      <c r="AW363" s="301">
        <f>ROUND(AW362*$B363,0)</f>
        <v>0</v>
      </c>
      <c r="AX363" s="296"/>
      <c r="AY363" s="297"/>
      <c r="AZ363" s="211"/>
      <c r="BA363" s="211"/>
      <c r="BB363" s="211"/>
      <c r="BC363" s="211"/>
      <c r="BD363" s="211"/>
      <c r="BE363" s="211"/>
      <c r="BF363" s="211"/>
      <c r="BG363" s="211"/>
      <c r="BH363" s="211"/>
      <c r="BI363" s="211"/>
      <c r="BJ363" s="211"/>
      <c r="BK363" s="301">
        <f>ROUND(BK362*$B363,0)</f>
        <v>0</v>
      </c>
      <c r="BL363" s="296"/>
      <c r="BM363" s="297"/>
      <c r="BN363" s="211"/>
      <c r="BO363" s="211"/>
      <c r="BP363" s="211"/>
      <c r="BQ363" s="211"/>
      <c r="BR363" s="211"/>
      <c r="BS363" s="211"/>
      <c r="BT363" s="211"/>
      <c r="BU363" s="211"/>
      <c r="BV363" s="211"/>
      <c r="BW363" s="211"/>
      <c r="BX363" s="211"/>
      <c r="BY363" s="213">
        <f>SUM(G363,U363,AI363,AW363,BK363)</f>
        <v>0</v>
      </c>
      <c r="BZ363" s="182"/>
      <c r="CA363" s="185">
        <f>SUM(J363,X363,AL363,AZ363,BN363)</f>
        <v>0</v>
      </c>
      <c r="CB363" s="185">
        <f>SUM(K363:T363,Y363:AH363,AM363:AV363,BA363:BJ363,BO363:BX363)</f>
        <v>0</v>
      </c>
      <c r="CC363" s="183"/>
      <c r="CD363" s="181"/>
      <c r="CE363" s="181"/>
      <c r="CF363" s="181"/>
      <c r="CG363" s="181"/>
      <c r="CH363" s="181"/>
      <c r="CI363" s="181"/>
      <c r="CJ363" s="181"/>
      <c r="CK363" s="181"/>
      <c r="CL363" s="181"/>
      <c r="CM363" s="181"/>
      <c r="CN363" s="181"/>
      <c r="CO363" s="181"/>
      <c r="CP363" s="181"/>
      <c r="CQ363" s="181"/>
      <c r="CR363" s="181"/>
      <c r="CS363" s="181"/>
      <c r="CT363" s="181"/>
      <c r="CU363" s="181"/>
      <c r="CV363" s="181"/>
      <c r="CW363" s="181"/>
      <c r="CX363" s="181"/>
      <c r="CY363" s="181"/>
      <c r="CZ363" s="181"/>
      <c r="DA363" s="181"/>
      <c r="DB363" s="181"/>
      <c r="DC363" s="181"/>
      <c r="DD363" s="181"/>
      <c r="DE363" s="181"/>
      <c r="DF363" s="181"/>
      <c r="DG363" s="181"/>
    </row>
    <row r="364" spans="1:111" ht="15.75" thickBot="1" x14ac:dyDescent="0.3">
      <c r="A364" s="32" t="s">
        <v>55</v>
      </c>
      <c r="B364" s="33"/>
      <c r="C364" s="33"/>
      <c r="D364" s="33"/>
      <c r="E364" s="33"/>
      <c r="F364" s="46"/>
      <c r="G364" s="242">
        <f>G361+G363</f>
        <v>0</v>
      </c>
      <c r="H364" s="282"/>
      <c r="I364" s="283"/>
      <c r="J364" s="195">
        <f>SUM(J361,J363)</f>
        <v>0</v>
      </c>
      <c r="K364" s="195">
        <f t="shared" ref="K364:T364" si="254">SUM(K361,K363)</f>
        <v>0</v>
      </c>
      <c r="L364" s="195">
        <f t="shared" si="254"/>
        <v>0</v>
      </c>
      <c r="M364" s="195">
        <f t="shared" si="254"/>
        <v>0</v>
      </c>
      <c r="N364" s="195">
        <f t="shared" si="254"/>
        <v>0</v>
      </c>
      <c r="O364" s="195">
        <f t="shared" si="254"/>
        <v>0</v>
      </c>
      <c r="P364" s="195">
        <f t="shared" si="254"/>
        <v>0</v>
      </c>
      <c r="Q364" s="195">
        <f t="shared" si="254"/>
        <v>0</v>
      </c>
      <c r="R364" s="195">
        <f t="shared" si="254"/>
        <v>0</v>
      </c>
      <c r="S364" s="195">
        <f t="shared" si="254"/>
        <v>0</v>
      </c>
      <c r="T364" s="195">
        <f t="shared" si="254"/>
        <v>0</v>
      </c>
      <c r="U364" s="265">
        <f>U361+U363</f>
        <v>0</v>
      </c>
      <c r="V364" s="275"/>
      <c r="W364" s="276"/>
      <c r="X364" s="195">
        <f>SUM(X361,X363)</f>
        <v>0</v>
      </c>
      <c r="Y364" s="195">
        <f t="shared" ref="Y364:AH364" si="255">SUM(Y361,Y363)</f>
        <v>0</v>
      </c>
      <c r="Z364" s="195">
        <f t="shared" si="255"/>
        <v>0</v>
      </c>
      <c r="AA364" s="195">
        <f t="shared" si="255"/>
        <v>0</v>
      </c>
      <c r="AB364" s="195">
        <f t="shared" si="255"/>
        <v>0</v>
      </c>
      <c r="AC364" s="195">
        <f t="shared" si="255"/>
        <v>0</v>
      </c>
      <c r="AD364" s="195">
        <f t="shared" si="255"/>
        <v>0</v>
      </c>
      <c r="AE364" s="195">
        <f t="shared" si="255"/>
        <v>0</v>
      </c>
      <c r="AF364" s="195">
        <f t="shared" si="255"/>
        <v>0</v>
      </c>
      <c r="AG364" s="195">
        <f t="shared" si="255"/>
        <v>0</v>
      </c>
      <c r="AH364" s="195">
        <f t="shared" si="255"/>
        <v>0</v>
      </c>
      <c r="AI364" s="265">
        <f>AI361+AI363</f>
        <v>0</v>
      </c>
      <c r="AJ364" s="275"/>
      <c r="AK364" s="276"/>
      <c r="AL364" s="195">
        <f>SUM(AL361,AL363)</f>
        <v>0</v>
      </c>
      <c r="AM364" s="195">
        <f t="shared" ref="AM364:AV364" si="256">SUM(AM361,AM363)</f>
        <v>0</v>
      </c>
      <c r="AN364" s="195">
        <f t="shared" si="256"/>
        <v>0</v>
      </c>
      <c r="AO364" s="195">
        <f t="shared" si="256"/>
        <v>0</v>
      </c>
      <c r="AP364" s="195">
        <f t="shared" si="256"/>
        <v>0</v>
      </c>
      <c r="AQ364" s="195">
        <f t="shared" si="256"/>
        <v>0</v>
      </c>
      <c r="AR364" s="195">
        <f t="shared" si="256"/>
        <v>0</v>
      </c>
      <c r="AS364" s="195">
        <f t="shared" si="256"/>
        <v>0</v>
      </c>
      <c r="AT364" s="195">
        <f t="shared" si="256"/>
        <v>0</v>
      </c>
      <c r="AU364" s="195">
        <f t="shared" si="256"/>
        <v>0</v>
      </c>
      <c r="AV364" s="195">
        <f t="shared" si="256"/>
        <v>0</v>
      </c>
      <c r="AW364" s="265">
        <f>AW361+AW363</f>
        <v>0</v>
      </c>
      <c r="AX364" s="275"/>
      <c r="AY364" s="276"/>
      <c r="AZ364" s="195">
        <f>SUM(AZ361,AZ363)</f>
        <v>0</v>
      </c>
      <c r="BA364" s="195">
        <f t="shared" ref="BA364:BJ364" si="257">SUM(BA361,BA363)</f>
        <v>0</v>
      </c>
      <c r="BB364" s="195">
        <f t="shared" si="257"/>
        <v>0</v>
      </c>
      <c r="BC364" s="195">
        <f t="shared" si="257"/>
        <v>0</v>
      </c>
      <c r="BD364" s="195">
        <f t="shared" si="257"/>
        <v>0</v>
      </c>
      <c r="BE364" s="195">
        <f t="shared" si="257"/>
        <v>0</v>
      </c>
      <c r="BF364" s="195">
        <f t="shared" si="257"/>
        <v>0</v>
      </c>
      <c r="BG364" s="195">
        <f t="shared" si="257"/>
        <v>0</v>
      </c>
      <c r="BH364" s="195">
        <f t="shared" si="257"/>
        <v>0</v>
      </c>
      <c r="BI364" s="195">
        <f t="shared" si="257"/>
        <v>0</v>
      </c>
      <c r="BJ364" s="195">
        <f t="shared" si="257"/>
        <v>0</v>
      </c>
      <c r="BK364" s="265">
        <f>BK361+BK363</f>
        <v>0</v>
      </c>
      <c r="BL364" s="275"/>
      <c r="BM364" s="276"/>
      <c r="BN364" s="195">
        <f>SUM(BN361,BN363)</f>
        <v>0</v>
      </c>
      <c r="BO364" s="195">
        <f t="shared" ref="BO364:BX364" si="258">SUM(BO361,BO363)</f>
        <v>0</v>
      </c>
      <c r="BP364" s="195">
        <f t="shared" si="258"/>
        <v>0</v>
      </c>
      <c r="BQ364" s="195">
        <f t="shared" si="258"/>
        <v>0</v>
      </c>
      <c r="BR364" s="195">
        <f t="shared" si="258"/>
        <v>0</v>
      </c>
      <c r="BS364" s="195">
        <f t="shared" si="258"/>
        <v>0</v>
      </c>
      <c r="BT364" s="195">
        <f t="shared" si="258"/>
        <v>0</v>
      </c>
      <c r="BU364" s="195">
        <f t="shared" si="258"/>
        <v>0</v>
      </c>
      <c r="BV364" s="195">
        <f t="shared" si="258"/>
        <v>0</v>
      </c>
      <c r="BW364" s="195">
        <f t="shared" si="258"/>
        <v>0</v>
      </c>
      <c r="BX364" s="195">
        <f t="shared" si="258"/>
        <v>0</v>
      </c>
      <c r="BY364" s="100">
        <f>SUM(G364,U364,AI364,AW364,BK364)</f>
        <v>0</v>
      </c>
      <c r="CA364" s="178">
        <f>SUM(CA361,CA363)</f>
        <v>0</v>
      </c>
      <c r="CB364" s="178">
        <f>SUM(CB361,CB363)</f>
        <v>0</v>
      </c>
      <c r="CC364" s="156"/>
      <c r="CD364" s="135">
        <f>CD361+CD363</f>
        <v>0</v>
      </c>
      <c r="CE364" s="135">
        <f>CE361+CE363</f>
        <v>0</v>
      </c>
      <c r="CF364" s="135">
        <f>CF361+CF363</f>
        <v>0</v>
      </c>
      <c r="CG364" s="135">
        <f>CG361+CG363</f>
        <v>0</v>
      </c>
      <c r="CH364" s="135">
        <f>CH361+CH363</f>
        <v>0</v>
      </c>
      <c r="CI364" s="135">
        <f t="shared" ref="CI364:DG364" si="259">CI361+CI363</f>
        <v>0</v>
      </c>
      <c r="CJ364" s="135">
        <f t="shared" si="259"/>
        <v>0</v>
      </c>
      <c r="CK364" s="135">
        <f t="shared" si="259"/>
        <v>0</v>
      </c>
      <c r="CL364" s="135">
        <f t="shared" si="259"/>
        <v>0</v>
      </c>
      <c r="CM364" s="135">
        <f t="shared" si="259"/>
        <v>0</v>
      </c>
      <c r="CN364" s="135">
        <f t="shared" si="259"/>
        <v>0</v>
      </c>
      <c r="CO364" s="135">
        <f t="shared" si="259"/>
        <v>0</v>
      </c>
      <c r="CP364" s="135">
        <f t="shared" si="259"/>
        <v>0</v>
      </c>
      <c r="CQ364" s="135">
        <f t="shared" si="259"/>
        <v>0</v>
      </c>
      <c r="CR364" s="135">
        <f t="shared" si="259"/>
        <v>0</v>
      </c>
      <c r="CS364" s="135">
        <f t="shared" si="259"/>
        <v>0</v>
      </c>
      <c r="CT364" s="135">
        <f t="shared" si="259"/>
        <v>0</v>
      </c>
      <c r="CU364" s="135">
        <f t="shared" si="259"/>
        <v>0</v>
      </c>
      <c r="CV364" s="135">
        <f t="shared" si="259"/>
        <v>0</v>
      </c>
      <c r="CW364" s="135">
        <f t="shared" si="259"/>
        <v>0</v>
      </c>
      <c r="CX364" s="135">
        <f t="shared" si="259"/>
        <v>0</v>
      </c>
      <c r="CY364" s="135">
        <f t="shared" si="259"/>
        <v>0</v>
      </c>
      <c r="CZ364" s="135">
        <f t="shared" si="259"/>
        <v>0</v>
      </c>
      <c r="DA364" s="135">
        <f t="shared" si="259"/>
        <v>0</v>
      </c>
      <c r="DB364" s="135">
        <f t="shared" si="259"/>
        <v>0</v>
      </c>
      <c r="DC364" s="135">
        <f t="shared" si="259"/>
        <v>0</v>
      </c>
      <c r="DD364" s="135">
        <f t="shared" si="259"/>
        <v>0</v>
      </c>
      <c r="DE364" s="135">
        <f t="shared" si="259"/>
        <v>0</v>
      </c>
      <c r="DF364" s="135">
        <f t="shared" si="259"/>
        <v>0</v>
      </c>
      <c r="DG364" s="135">
        <f t="shared" si="259"/>
        <v>0</v>
      </c>
    </row>
    <row r="365" spans="1:111" x14ac:dyDescent="0.25">
      <c r="A365" s="12"/>
      <c r="B365" s="12"/>
      <c r="C365" s="13"/>
      <c r="D365" s="13"/>
      <c r="E365" s="13"/>
      <c r="F365" s="13"/>
      <c r="G365" s="13"/>
      <c r="H365" s="13"/>
      <c r="I365" s="13"/>
      <c r="J365" s="120" t="s">
        <v>136</v>
      </c>
      <c r="K365" s="120" t="s">
        <v>137</v>
      </c>
      <c r="L365" s="120" t="s">
        <v>138</v>
      </c>
      <c r="M365" s="120" t="s">
        <v>139</v>
      </c>
      <c r="N365" s="120" t="s">
        <v>140</v>
      </c>
      <c r="O365" s="120" t="s">
        <v>141</v>
      </c>
      <c r="P365" s="120" t="s">
        <v>142</v>
      </c>
      <c r="Q365" s="120" t="s">
        <v>143</v>
      </c>
      <c r="R365" s="120" t="s">
        <v>144</v>
      </c>
      <c r="S365" s="120" t="s">
        <v>145</v>
      </c>
      <c r="T365" s="120" t="s">
        <v>146</v>
      </c>
      <c r="U365" s="13"/>
      <c r="V365" s="13"/>
      <c r="W365" s="13"/>
      <c r="X365" s="120" t="s">
        <v>136</v>
      </c>
      <c r="Y365" s="120" t="s">
        <v>137</v>
      </c>
      <c r="Z365" s="120" t="s">
        <v>138</v>
      </c>
      <c r="AA365" s="120" t="s">
        <v>139</v>
      </c>
      <c r="AB365" s="120" t="s">
        <v>140</v>
      </c>
      <c r="AC365" s="120" t="s">
        <v>141</v>
      </c>
      <c r="AD365" s="120" t="s">
        <v>142</v>
      </c>
      <c r="AE365" s="120" t="s">
        <v>143</v>
      </c>
      <c r="AF365" s="120" t="s">
        <v>144</v>
      </c>
      <c r="AG365" s="120" t="s">
        <v>145</v>
      </c>
      <c r="AH365" s="120" t="s">
        <v>146</v>
      </c>
      <c r="AI365" s="13"/>
      <c r="AJ365" s="13"/>
      <c r="AK365" s="13"/>
      <c r="AL365" s="120" t="s">
        <v>136</v>
      </c>
      <c r="AM365" s="120" t="s">
        <v>137</v>
      </c>
      <c r="AN365" s="120" t="s">
        <v>138</v>
      </c>
      <c r="AO365" s="120" t="s">
        <v>139</v>
      </c>
      <c r="AP365" s="120" t="s">
        <v>140</v>
      </c>
      <c r="AQ365" s="120" t="s">
        <v>141</v>
      </c>
      <c r="AR365" s="120" t="s">
        <v>142</v>
      </c>
      <c r="AS365" s="120" t="s">
        <v>143</v>
      </c>
      <c r="AT365" s="120" t="s">
        <v>144</v>
      </c>
      <c r="AU365" s="120" t="s">
        <v>145</v>
      </c>
      <c r="AV365" s="120" t="s">
        <v>146</v>
      </c>
      <c r="AW365" s="13"/>
      <c r="AX365" s="13"/>
      <c r="AY365" s="13"/>
      <c r="AZ365" s="120" t="s">
        <v>136</v>
      </c>
      <c r="BA365" s="120" t="s">
        <v>137</v>
      </c>
      <c r="BB365" s="120" t="s">
        <v>138</v>
      </c>
      <c r="BC365" s="120" t="s">
        <v>139</v>
      </c>
      <c r="BD365" s="120" t="s">
        <v>140</v>
      </c>
      <c r="BE365" s="120" t="s">
        <v>141</v>
      </c>
      <c r="BF365" s="120" t="s">
        <v>142</v>
      </c>
      <c r="BG365" s="120" t="s">
        <v>143</v>
      </c>
      <c r="BH365" s="120" t="s">
        <v>144</v>
      </c>
      <c r="BI365" s="120" t="s">
        <v>145</v>
      </c>
      <c r="BJ365" s="120" t="s">
        <v>146</v>
      </c>
      <c r="BK365" s="13"/>
      <c r="BL365" s="13"/>
      <c r="BM365" s="13"/>
      <c r="BN365" s="120" t="s">
        <v>136</v>
      </c>
      <c r="BO365" s="120" t="s">
        <v>137</v>
      </c>
      <c r="BP365" s="120" t="s">
        <v>138</v>
      </c>
      <c r="BQ365" s="120" t="s">
        <v>139</v>
      </c>
      <c r="BR365" s="120" t="s">
        <v>140</v>
      </c>
      <c r="BS365" s="120" t="s">
        <v>141</v>
      </c>
      <c r="BT365" s="120" t="s">
        <v>142</v>
      </c>
      <c r="BU365" s="120" t="s">
        <v>143</v>
      </c>
      <c r="BV365" s="120" t="s">
        <v>144</v>
      </c>
      <c r="BW365" s="120" t="s">
        <v>145</v>
      </c>
      <c r="BX365" s="120" t="s">
        <v>146</v>
      </c>
      <c r="BY365" s="13"/>
      <c r="CA365" s="22" t="s">
        <v>148</v>
      </c>
      <c r="CB365" s="28" t="s">
        <v>147</v>
      </c>
      <c r="CC365" s="28"/>
      <c r="CD365" s="22" t="s">
        <v>153</v>
      </c>
      <c r="CE365" s="22" t="s">
        <v>154</v>
      </c>
      <c r="CF365" s="22" t="s">
        <v>155</v>
      </c>
      <c r="CG365" s="22" t="s">
        <v>156</v>
      </c>
      <c r="CH365" s="22" t="s">
        <v>157</v>
      </c>
      <c r="CI365" s="22" t="s">
        <v>158</v>
      </c>
      <c r="CJ365" s="22" t="s">
        <v>159</v>
      </c>
      <c r="CK365" s="22" t="s">
        <v>160</v>
      </c>
      <c r="CL365" s="22" t="s">
        <v>161</v>
      </c>
      <c r="CM365" s="22" t="s">
        <v>162</v>
      </c>
      <c r="CN365" s="22" t="s">
        <v>163</v>
      </c>
      <c r="CO365" s="22" t="s">
        <v>164</v>
      </c>
      <c r="CP365" s="22" t="s">
        <v>165</v>
      </c>
      <c r="CQ365" s="22" t="s">
        <v>166</v>
      </c>
      <c r="CR365" s="22" t="s">
        <v>167</v>
      </c>
      <c r="CS365" s="22" t="s">
        <v>168</v>
      </c>
      <c r="CT365" s="22" t="s">
        <v>169</v>
      </c>
      <c r="CU365" s="22" t="s">
        <v>170</v>
      </c>
      <c r="CV365" s="22" t="s">
        <v>171</v>
      </c>
      <c r="CW365" s="22" t="s">
        <v>172</v>
      </c>
      <c r="CX365" s="22" t="s">
        <v>173</v>
      </c>
      <c r="CY365" s="22" t="s">
        <v>174</v>
      </c>
      <c r="CZ365" s="22" t="s">
        <v>175</v>
      </c>
      <c r="DA365" s="22" t="s">
        <v>176</v>
      </c>
      <c r="DB365" s="22" t="s">
        <v>177</v>
      </c>
      <c r="DC365" s="22" t="s">
        <v>178</v>
      </c>
      <c r="DD365" s="22" t="s">
        <v>179</v>
      </c>
      <c r="DE365" s="22" t="s">
        <v>180</v>
      </c>
      <c r="DF365" s="22" t="s">
        <v>181</v>
      </c>
      <c r="DG365" s="22" t="s">
        <v>182</v>
      </c>
    </row>
    <row r="366" spans="1:111" x14ac:dyDescent="0.25">
      <c r="A366" s="62" t="s">
        <v>214</v>
      </c>
      <c r="CB366" s="85"/>
      <c r="CC366" s="85"/>
      <c r="CD366" s="39"/>
      <c r="CE366" s="84"/>
      <c r="CF366" s="84"/>
      <c r="CG366" s="84"/>
      <c r="CH366" s="84"/>
      <c r="CI366" s="84"/>
      <c r="CJ366" s="84"/>
      <c r="CK366" s="84"/>
      <c r="CL366" s="84"/>
      <c r="CM366" s="84"/>
      <c r="CN366" s="84"/>
      <c r="CO366" s="84"/>
      <c r="CP366" s="84"/>
      <c r="CQ366" s="84"/>
      <c r="CR366" s="84"/>
      <c r="CS366" s="84"/>
      <c r="CT366" s="84"/>
      <c r="CU366" s="84"/>
      <c r="CV366" s="84"/>
      <c r="CW366" s="84"/>
      <c r="CX366" s="84"/>
      <c r="CY366" s="84"/>
      <c r="CZ366" s="84"/>
      <c r="DA366" s="84"/>
      <c r="DB366" s="84"/>
      <c r="DC366" s="84"/>
      <c r="DD366" s="84"/>
      <c r="DE366" s="84"/>
      <c r="DF366" s="84"/>
      <c r="DG366" s="84"/>
    </row>
    <row r="367" spans="1:111" x14ac:dyDescent="0.25">
      <c r="CB367" s="85"/>
      <c r="CC367" s="85"/>
      <c r="CD367" s="85"/>
    </row>
    <row r="368" spans="1:111" x14ac:dyDescent="0.25">
      <c r="CB368" s="85"/>
      <c r="CC368" s="85"/>
      <c r="CD368" s="85"/>
    </row>
    <row r="369" spans="80:82" x14ac:dyDescent="0.25">
      <c r="CB369" s="85"/>
      <c r="CC369" s="85"/>
      <c r="CD369" s="85"/>
    </row>
  </sheetData>
  <sheetProtection formatCells="0" formatColumns="0" formatRows="0" insertColumns="0" insertRows="0" insertHyperlinks="0" deleteColumns="0" deleteRows="0" sort="0" autoFilter="0"/>
  <mergeCells count="2589">
    <mergeCell ref="CB237:CB238"/>
    <mergeCell ref="CB240:CB241"/>
    <mergeCell ref="CB243:CB244"/>
    <mergeCell ref="CB186:CB187"/>
    <mergeCell ref="CB189:CB190"/>
    <mergeCell ref="CB192:CB193"/>
    <mergeCell ref="CB195:CB196"/>
    <mergeCell ref="CB198:CB199"/>
    <mergeCell ref="CB201:CB202"/>
    <mergeCell ref="CB204:CB205"/>
    <mergeCell ref="CB207:CB208"/>
    <mergeCell ref="CB210:CB211"/>
    <mergeCell ref="CB213:CB214"/>
    <mergeCell ref="CB216:CB217"/>
    <mergeCell ref="CB219:CB220"/>
    <mergeCell ref="CB222:CB223"/>
    <mergeCell ref="CB225:CB226"/>
    <mergeCell ref="CB228:CB229"/>
    <mergeCell ref="CB231:CB232"/>
    <mergeCell ref="CB234:CB235"/>
    <mergeCell ref="BN243:BN244"/>
    <mergeCell ref="BO243:BO244"/>
    <mergeCell ref="BP243:BP244"/>
    <mergeCell ref="BQ243:BQ244"/>
    <mergeCell ref="BR243:BR244"/>
    <mergeCell ref="BS243:BS244"/>
    <mergeCell ref="BT243:BT244"/>
    <mergeCell ref="BU243:BU244"/>
    <mergeCell ref="BV243:BV244"/>
    <mergeCell ref="BW243:BW244"/>
    <mergeCell ref="BX243:BX244"/>
    <mergeCell ref="CA186:CA187"/>
    <mergeCell ref="CA189:CA190"/>
    <mergeCell ref="CA192:CA193"/>
    <mergeCell ref="CA195:CA196"/>
    <mergeCell ref="CA198:CA199"/>
    <mergeCell ref="CA201:CA202"/>
    <mergeCell ref="CA204:CA205"/>
    <mergeCell ref="CA207:CA208"/>
    <mergeCell ref="CA210:CA211"/>
    <mergeCell ref="CA213:CA214"/>
    <mergeCell ref="CA216:CA217"/>
    <mergeCell ref="CA219:CA220"/>
    <mergeCell ref="CA222:CA223"/>
    <mergeCell ref="CA225:CA226"/>
    <mergeCell ref="CA228:CA229"/>
    <mergeCell ref="CA231:CA232"/>
    <mergeCell ref="CA234:CA235"/>
    <mergeCell ref="CA237:CA238"/>
    <mergeCell ref="CA240:CA241"/>
    <mergeCell ref="CA243:CA244"/>
    <mergeCell ref="BN237:BN238"/>
    <mergeCell ref="BO237:BO238"/>
    <mergeCell ref="BP237:BP238"/>
    <mergeCell ref="BQ237:BQ238"/>
    <mergeCell ref="BR237:BR238"/>
    <mergeCell ref="BS237:BS238"/>
    <mergeCell ref="BT237:BT238"/>
    <mergeCell ref="BU237:BU238"/>
    <mergeCell ref="BV237:BV238"/>
    <mergeCell ref="BW237:BW238"/>
    <mergeCell ref="BX237:BX238"/>
    <mergeCell ref="BN240:BN241"/>
    <mergeCell ref="BO240:BO241"/>
    <mergeCell ref="BP240:BP241"/>
    <mergeCell ref="BQ240:BQ241"/>
    <mergeCell ref="BR240:BR241"/>
    <mergeCell ref="BS240:BS241"/>
    <mergeCell ref="BT240:BT241"/>
    <mergeCell ref="BU240:BU241"/>
    <mergeCell ref="BV240:BV241"/>
    <mergeCell ref="BW240:BW241"/>
    <mergeCell ref="BX240:BX241"/>
    <mergeCell ref="BN231:BN232"/>
    <mergeCell ref="BO231:BO232"/>
    <mergeCell ref="BP231:BP232"/>
    <mergeCell ref="BQ231:BQ232"/>
    <mergeCell ref="BR231:BR232"/>
    <mergeCell ref="BS231:BS232"/>
    <mergeCell ref="BT231:BT232"/>
    <mergeCell ref="BU231:BU232"/>
    <mergeCell ref="BV231:BV232"/>
    <mergeCell ref="BW231:BW232"/>
    <mergeCell ref="BX231:BX232"/>
    <mergeCell ref="BN234:BN235"/>
    <mergeCell ref="BO234:BO235"/>
    <mergeCell ref="BP234:BP235"/>
    <mergeCell ref="BQ234:BQ235"/>
    <mergeCell ref="BR234:BR235"/>
    <mergeCell ref="BS234:BS235"/>
    <mergeCell ref="BT234:BT235"/>
    <mergeCell ref="BU234:BU235"/>
    <mergeCell ref="BV234:BV235"/>
    <mergeCell ref="BW234:BW235"/>
    <mergeCell ref="BX234:BX235"/>
    <mergeCell ref="BN225:BN226"/>
    <mergeCell ref="BO225:BO226"/>
    <mergeCell ref="BP225:BP226"/>
    <mergeCell ref="BQ225:BQ226"/>
    <mergeCell ref="BR225:BR226"/>
    <mergeCell ref="BS225:BS226"/>
    <mergeCell ref="BT225:BT226"/>
    <mergeCell ref="BU225:BU226"/>
    <mergeCell ref="BV225:BV226"/>
    <mergeCell ref="BW225:BW226"/>
    <mergeCell ref="BX225:BX226"/>
    <mergeCell ref="BN228:BN229"/>
    <mergeCell ref="BO228:BO229"/>
    <mergeCell ref="BP228:BP229"/>
    <mergeCell ref="BQ228:BQ229"/>
    <mergeCell ref="BR228:BR229"/>
    <mergeCell ref="BS228:BS229"/>
    <mergeCell ref="BT228:BT229"/>
    <mergeCell ref="BU228:BU229"/>
    <mergeCell ref="BV228:BV229"/>
    <mergeCell ref="BW228:BW229"/>
    <mergeCell ref="BX228:BX229"/>
    <mergeCell ref="BN219:BN220"/>
    <mergeCell ref="BO219:BO220"/>
    <mergeCell ref="BP219:BP220"/>
    <mergeCell ref="BQ219:BQ220"/>
    <mergeCell ref="BR219:BR220"/>
    <mergeCell ref="BS219:BS220"/>
    <mergeCell ref="BT219:BT220"/>
    <mergeCell ref="BU219:BU220"/>
    <mergeCell ref="BV219:BV220"/>
    <mergeCell ref="BW219:BW220"/>
    <mergeCell ref="BX219:BX220"/>
    <mergeCell ref="BN222:BN223"/>
    <mergeCell ref="BO222:BO223"/>
    <mergeCell ref="BP222:BP223"/>
    <mergeCell ref="BQ222:BQ223"/>
    <mergeCell ref="BR222:BR223"/>
    <mergeCell ref="BS222:BS223"/>
    <mergeCell ref="BT222:BT223"/>
    <mergeCell ref="BU222:BU223"/>
    <mergeCell ref="BV222:BV223"/>
    <mergeCell ref="BW222:BW223"/>
    <mergeCell ref="BX222:BX223"/>
    <mergeCell ref="BQ213:BQ214"/>
    <mergeCell ref="BR213:BR214"/>
    <mergeCell ref="BS213:BS214"/>
    <mergeCell ref="BT213:BT214"/>
    <mergeCell ref="BU213:BU214"/>
    <mergeCell ref="BV213:BV214"/>
    <mergeCell ref="BW213:BW214"/>
    <mergeCell ref="BX213:BX214"/>
    <mergeCell ref="BN216:BN217"/>
    <mergeCell ref="BO216:BO217"/>
    <mergeCell ref="BP216:BP217"/>
    <mergeCell ref="BQ216:BQ217"/>
    <mergeCell ref="BR216:BR217"/>
    <mergeCell ref="BS216:BS217"/>
    <mergeCell ref="BT216:BT217"/>
    <mergeCell ref="BU216:BU217"/>
    <mergeCell ref="BV216:BV217"/>
    <mergeCell ref="BW216:BW217"/>
    <mergeCell ref="BX216:BX217"/>
    <mergeCell ref="BT204:BT205"/>
    <mergeCell ref="BU204:BU205"/>
    <mergeCell ref="BV204:BV205"/>
    <mergeCell ref="BW204:BW205"/>
    <mergeCell ref="BX204:BX205"/>
    <mergeCell ref="BN207:BN208"/>
    <mergeCell ref="BO207:BO208"/>
    <mergeCell ref="BP207:BP208"/>
    <mergeCell ref="BQ207:BQ208"/>
    <mergeCell ref="BR207:BR208"/>
    <mergeCell ref="BS207:BS208"/>
    <mergeCell ref="BT207:BT208"/>
    <mergeCell ref="BU207:BU208"/>
    <mergeCell ref="BV207:BV208"/>
    <mergeCell ref="BW207:BW208"/>
    <mergeCell ref="BX207:BX208"/>
    <mergeCell ref="BN210:BN211"/>
    <mergeCell ref="BO210:BO211"/>
    <mergeCell ref="BP210:BP211"/>
    <mergeCell ref="BQ210:BQ211"/>
    <mergeCell ref="BR210:BR211"/>
    <mergeCell ref="BS210:BS211"/>
    <mergeCell ref="BT210:BT211"/>
    <mergeCell ref="BU210:BU211"/>
    <mergeCell ref="BV210:BV211"/>
    <mergeCell ref="BW210:BW211"/>
    <mergeCell ref="BX210:BX211"/>
    <mergeCell ref="BT195:BT196"/>
    <mergeCell ref="BU195:BU196"/>
    <mergeCell ref="BV195:BV196"/>
    <mergeCell ref="BW195:BW196"/>
    <mergeCell ref="BX195:BX196"/>
    <mergeCell ref="BN198:BN199"/>
    <mergeCell ref="BO198:BO199"/>
    <mergeCell ref="BP198:BP199"/>
    <mergeCell ref="BQ198:BQ199"/>
    <mergeCell ref="BR198:BR199"/>
    <mergeCell ref="BS198:BS199"/>
    <mergeCell ref="BT198:BT199"/>
    <mergeCell ref="BU198:BU199"/>
    <mergeCell ref="BV198:BV199"/>
    <mergeCell ref="BW198:BW199"/>
    <mergeCell ref="BX198:BX199"/>
    <mergeCell ref="BN201:BN202"/>
    <mergeCell ref="BO201:BO202"/>
    <mergeCell ref="BP201:BP202"/>
    <mergeCell ref="BQ201:BQ202"/>
    <mergeCell ref="BR201:BR202"/>
    <mergeCell ref="BS201:BS202"/>
    <mergeCell ref="BT201:BT202"/>
    <mergeCell ref="BU201:BU202"/>
    <mergeCell ref="BV201:BV202"/>
    <mergeCell ref="BW201:BW202"/>
    <mergeCell ref="BX201:BX202"/>
    <mergeCell ref="BT186:BT187"/>
    <mergeCell ref="BU186:BU187"/>
    <mergeCell ref="BV186:BV187"/>
    <mergeCell ref="BW186:BW187"/>
    <mergeCell ref="BX186:BX187"/>
    <mergeCell ref="BN189:BN190"/>
    <mergeCell ref="BO189:BO190"/>
    <mergeCell ref="BP189:BP190"/>
    <mergeCell ref="BQ189:BQ190"/>
    <mergeCell ref="BR189:BR190"/>
    <mergeCell ref="BS189:BS190"/>
    <mergeCell ref="BT189:BT190"/>
    <mergeCell ref="BU189:BU190"/>
    <mergeCell ref="BV189:BV190"/>
    <mergeCell ref="BW189:BW190"/>
    <mergeCell ref="BX189:BX190"/>
    <mergeCell ref="BN192:BN193"/>
    <mergeCell ref="BO192:BO193"/>
    <mergeCell ref="BP192:BP193"/>
    <mergeCell ref="BQ192:BQ193"/>
    <mergeCell ref="BR192:BR193"/>
    <mergeCell ref="BS192:BS193"/>
    <mergeCell ref="BT192:BT193"/>
    <mergeCell ref="BU192:BU193"/>
    <mergeCell ref="BV192:BV193"/>
    <mergeCell ref="BW192:BW193"/>
    <mergeCell ref="BX192:BX193"/>
    <mergeCell ref="AZ243:AZ244"/>
    <mergeCell ref="BA243:BA244"/>
    <mergeCell ref="BB243:BB244"/>
    <mergeCell ref="BC243:BC244"/>
    <mergeCell ref="BD243:BD244"/>
    <mergeCell ref="BE243:BE244"/>
    <mergeCell ref="BF243:BF244"/>
    <mergeCell ref="BG243:BG244"/>
    <mergeCell ref="BH243:BH244"/>
    <mergeCell ref="BI243:BI244"/>
    <mergeCell ref="BJ243:BJ244"/>
    <mergeCell ref="BN186:BN187"/>
    <mergeCell ref="BO186:BO187"/>
    <mergeCell ref="BP186:BP187"/>
    <mergeCell ref="BQ186:BQ187"/>
    <mergeCell ref="BR186:BR187"/>
    <mergeCell ref="BS186:BS187"/>
    <mergeCell ref="BN195:BN196"/>
    <mergeCell ref="BO195:BO196"/>
    <mergeCell ref="BP195:BP196"/>
    <mergeCell ref="BQ195:BQ196"/>
    <mergeCell ref="BR195:BR196"/>
    <mergeCell ref="BS195:BS196"/>
    <mergeCell ref="BN204:BN205"/>
    <mergeCell ref="BO204:BO205"/>
    <mergeCell ref="BP204:BP205"/>
    <mergeCell ref="BQ204:BQ205"/>
    <mergeCell ref="BR204:BR205"/>
    <mergeCell ref="BS204:BS205"/>
    <mergeCell ref="BN213:BN214"/>
    <mergeCell ref="BO213:BO214"/>
    <mergeCell ref="BP213:BP214"/>
    <mergeCell ref="AZ237:AZ238"/>
    <mergeCell ref="BA237:BA238"/>
    <mergeCell ref="BB237:BB238"/>
    <mergeCell ref="BC237:BC238"/>
    <mergeCell ref="BD237:BD238"/>
    <mergeCell ref="BE237:BE238"/>
    <mergeCell ref="BF237:BF238"/>
    <mergeCell ref="BG237:BG238"/>
    <mergeCell ref="BH237:BH238"/>
    <mergeCell ref="BI237:BI238"/>
    <mergeCell ref="BJ237:BJ238"/>
    <mergeCell ref="AZ240:AZ241"/>
    <mergeCell ref="BA240:BA241"/>
    <mergeCell ref="BB240:BB241"/>
    <mergeCell ref="BC240:BC241"/>
    <mergeCell ref="BD240:BD241"/>
    <mergeCell ref="BE240:BE241"/>
    <mergeCell ref="BF240:BF241"/>
    <mergeCell ref="BG240:BG241"/>
    <mergeCell ref="BH240:BH241"/>
    <mergeCell ref="BI240:BI241"/>
    <mergeCell ref="BJ240:BJ241"/>
    <mergeCell ref="AZ231:AZ232"/>
    <mergeCell ref="BA231:BA232"/>
    <mergeCell ref="BB231:BB232"/>
    <mergeCell ref="BC231:BC232"/>
    <mergeCell ref="BD231:BD232"/>
    <mergeCell ref="BE231:BE232"/>
    <mergeCell ref="BF231:BF232"/>
    <mergeCell ref="BG231:BG232"/>
    <mergeCell ref="BH231:BH232"/>
    <mergeCell ref="BI231:BI232"/>
    <mergeCell ref="BJ231:BJ232"/>
    <mergeCell ref="AZ234:AZ235"/>
    <mergeCell ref="BA234:BA235"/>
    <mergeCell ref="BB234:BB235"/>
    <mergeCell ref="BC234:BC235"/>
    <mergeCell ref="BD234:BD235"/>
    <mergeCell ref="BE234:BE235"/>
    <mergeCell ref="BF234:BF235"/>
    <mergeCell ref="BG234:BG235"/>
    <mergeCell ref="BH234:BH235"/>
    <mergeCell ref="BI234:BI235"/>
    <mergeCell ref="BJ234:BJ235"/>
    <mergeCell ref="AZ225:AZ226"/>
    <mergeCell ref="BA225:BA226"/>
    <mergeCell ref="BB225:BB226"/>
    <mergeCell ref="BC225:BC226"/>
    <mergeCell ref="BD225:BD226"/>
    <mergeCell ref="BE225:BE226"/>
    <mergeCell ref="BF225:BF226"/>
    <mergeCell ref="BG225:BG226"/>
    <mergeCell ref="BH225:BH226"/>
    <mergeCell ref="BI225:BI226"/>
    <mergeCell ref="BJ225:BJ226"/>
    <mergeCell ref="AZ228:AZ229"/>
    <mergeCell ref="BA228:BA229"/>
    <mergeCell ref="BB228:BB229"/>
    <mergeCell ref="BC228:BC229"/>
    <mergeCell ref="BD228:BD229"/>
    <mergeCell ref="BE228:BE229"/>
    <mergeCell ref="BF228:BF229"/>
    <mergeCell ref="BG228:BG229"/>
    <mergeCell ref="BH228:BH229"/>
    <mergeCell ref="BI228:BI229"/>
    <mergeCell ref="BJ228:BJ229"/>
    <mergeCell ref="AZ219:AZ220"/>
    <mergeCell ref="BA219:BA220"/>
    <mergeCell ref="BB219:BB220"/>
    <mergeCell ref="BC219:BC220"/>
    <mergeCell ref="BD219:BD220"/>
    <mergeCell ref="BE219:BE220"/>
    <mergeCell ref="BF219:BF220"/>
    <mergeCell ref="BG219:BG220"/>
    <mergeCell ref="BH219:BH220"/>
    <mergeCell ref="BI219:BI220"/>
    <mergeCell ref="BJ219:BJ220"/>
    <mergeCell ref="AZ222:AZ223"/>
    <mergeCell ref="BA222:BA223"/>
    <mergeCell ref="BB222:BB223"/>
    <mergeCell ref="BC222:BC223"/>
    <mergeCell ref="BD222:BD223"/>
    <mergeCell ref="BE222:BE223"/>
    <mergeCell ref="BF222:BF223"/>
    <mergeCell ref="BG222:BG223"/>
    <mergeCell ref="BH222:BH223"/>
    <mergeCell ref="BI222:BI223"/>
    <mergeCell ref="BJ222:BJ223"/>
    <mergeCell ref="BC213:BC214"/>
    <mergeCell ref="BD213:BD214"/>
    <mergeCell ref="BE213:BE214"/>
    <mergeCell ref="BF213:BF214"/>
    <mergeCell ref="BG213:BG214"/>
    <mergeCell ref="BH213:BH214"/>
    <mergeCell ref="BI213:BI214"/>
    <mergeCell ref="BJ213:BJ214"/>
    <mergeCell ref="AZ216:AZ217"/>
    <mergeCell ref="BA216:BA217"/>
    <mergeCell ref="BB216:BB217"/>
    <mergeCell ref="BC216:BC217"/>
    <mergeCell ref="BD216:BD217"/>
    <mergeCell ref="BE216:BE217"/>
    <mergeCell ref="BF216:BF217"/>
    <mergeCell ref="BG216:BG217"/>
    <mergeCell ref="BH216:BH217"/>
    <mergeCell ref="BI216:BI217"/>
    <mergeCell ref="BJ216:BJ217"/>
    <mergeCell ref="BF204:BF205"/>
    <mergeCell ref="BG204:BG205"/>
    <mergeCell ref="BH204:BH205"/>
    <mergeCell ref="BI204:BI205"/>
    <mergeCell ref="BJ204:BJ205"/>
    <mergeCell ref="AZ207:AZ208"/>
    <mergeCell ref="BA207:BA208"/>
    <mergeCell ref="BB207:BB208"/>
    <mergeCell ref="BC207:BC208"/>
    <mergeCell ref="BD207:BD208"/>
    <mergeCell ref="BE207:BE208"/>
    <mergeCell ref="BF207:BF208"/>
    <mergeCell ref="BG207:BG208"/>
    <mergeCell ref="BH207:BH208"/>
    <mergeCell ref="BI207:BI208"/>
    <mergeCell ref="BJ207:BJ208"/>
    <mergeCell ref="AZ210:AZ211"/>
    <mergeCell ref="BA210:BA211"/>
    <mergeCell ref="BB210:BB211"/>
    <mergeCell ref="BC210:BC211"/>
    <mergeCell ref="BD210:BD211"/>
    <mergeCell ref="BE210:BE211"/>
    <mergeCell ref="BF210:BF211"/>
    <mergeCell ref="BG210:BG211"/>
    <mergeCell ref="BH210:BH211"/>
    <mergeCell ref="BI210:BI211"/>
    <mergeCell ref="BJ210:BJ211"/>
    <mergeCell ref="BF195:BF196"/>
    <mergeCell ref="BG195:BG196"/>
    <mergeCell ref="BH195:BH196"/>
    <mergeCell ref="BI195:BI196"/>
    <mergeCell ref="BJ195:BJ196"/>
    <mergeCell ref="AZ198:AZ199"/>
    <mergeCell ref="BA198:BA199"/>
    <mergeCell ref="BB198:BB199"/>
    <mergeCell ref="BC198:BC199"/>
    <mergeCell ref="BD198:BD199"/>
    <mergeCell ref="BE198:BE199"/>
    <mergeCell ref="BF198:BF199"/>
    <mergeCell ref="BG198:BG199"/>
    <mergeCell ref="BH198:BH199"/>
    <mergeCell ref="BI198:BI199"/>
    <mergeCell ref="BJ198:BJ199"/>
    <mergeCell ref="AZ201:AZ202"/>
    <mergeCell ref="BA201:BA202"/>
    <mergeCell ref="BB201:BB202"/>
    <mergeCell ref="BC201:BC202"/>
    <mergeCell ref="BD201:BD202"/>
    <mergeCell ref="BE201:BE202"/>
    <mergeCell ref="BF201:BF202"/>
    <mergeCell ref="BG201:BG202"/>
    <mergeCell ref="BH201:BH202"/>
    <mergeCell ref="BI201:BI202"/>
    <mergeCell ref="BJ201:BJ202"/>
    <mergeCell ref="BF186:BF187"/>
    <mergeCell ref="BG186:BG187"/>
    <mergeCell ref="BH186:BH187"/>
    <mergeCell ref="BI186:BI187"/>
    <mergeCell ref="BJ186:BJ187"/>
    <mergeCell ref="AZ189:AZ190"/>
    <mergeCell ref="BA189:BA190"/>
    <mergeCell ref="BB189:BB190"/>
    <mergeCell ref="BC189:BC190"/>
    <mergeCell ref="BD189:BD190"/>
    <mergeCell ref="BE189:BE190"/>
    <mergeCell ref="BF189:BF190"/>
    <mergeCell ref="BG189:BG190"/>
    <mergeCell ref="BH189:BH190"/>
    <mergeCell ref="BI189:BI190"/>
    <mergeCell ref="BJ189:BJ190"/>
    <mergeCell ref="AZ192:AZ193"/>
    <mergeCell ref="BA192:BA193"/>
    <mergeCell ref="BB192:BB193"/>
    <mergeCell ref="BC192:BC193"/>
    <mergeCell ref="BD192:BD193"/>
    <mergeCell ref="BE192:BE193"/>
    <mergeCell ref="BF192:BF193"/>
    <mergeCell ref="BG192:BG193"/>
    <mergeCell ref="BH192:BH193"/>
    <mergeCell ref="BI192:BI193"/>
    <mergeCell ref="BJ192:BJ193"/>
    <mergeCell ref="AL243:AL244"/>
    <mergeCell ref="AM243:AM244"/>
    <mergeCell ref="AN243:AN244"/>
    <mergeCell ref="AO243:AO244"/>
    <mergeCell ref="AP243:AP244"/>
    <mergeCell ref="AQ243:AQ244"/>
    <mergeCell ref="AR243:AR244"/>
    <mergeCell ref="AS243:AS244"/>
    <mergeCell ref="AT243:AT244"/>
    <mergeCell ref="AU243:AU244"/>
    <mergeCell ref="AV243:AV244"/>
    <mergeCell ref="AZ186:AZ187"/>
    <mergeCell ref="BA186:BA187"/>
    <mergeCell ref="BB186:BB187"/>
    <mergeCell ref="BC186:BC187"/>
    <mergeCell ref="BD186:BD187"/>
    <mergeCell ref="BE186:BE187"/>
    <mergeCell ref="AZ195:AZ196"/>
    <mergeCell ref="BA195:BA196"/>
    <mergeCell ref="BB195:BB196"/>
    <mergeCell ref="BC195:BC196"/>
    <mergeCell ref="BD195:BD196"/>
    <mergeCell ref="BE195:BE196"/>
    <mergeCell ref="AZ204:AZ205"/>
    <mergeCell ref="BA204:BA205"/>
    <mergeCell ref="BB204:BB205"/>
    <mergeCell ref="BC204:BC205"/>
    <mergeCell ref="BD204:BD205"/>
    <mergeCell ref="BE204:BE205"/>
    <mergeCell ref="AZ213:AZ214"/>
    <mergeCell ref="BA213:BA214"/>
    <mergeCell ref="BB213:BB214"/>
    <mergeCell ref="AL237:AL238"/>
    <mergeCell ref="AM237:AM238"/>
    <mergeCell ref="AN237:AN238"/>
    <mergeCell ref="AO237:AO238"/>
    <mergeCell ref="AP237:AP238"/>
    <mergeCell ref="AQ237:AQ238"/>
    <mergeCell ref="AR237:AR238"/>
    <mergeCell ref="AS237:AS238"/>
    <mergeCell ref="AT237:AT238"/>
    <mergeCell ref="AU237:AU238"/>
    <mergeCell ref="AV237:AV238"/>
    <mergeCell ref="AL240:AL241"/>
    <mergeCell ref="AM240:AM241"/>
    <mergeCell ref="AN240:AN241"/>
    <mergeCell ref="AO240:AO241"/>
    <mergeCell ref="AP240:AP241"/>
    <mergeCell ref="AQ240:AQ241"/>
    <mergeCell ref="AR240:AR241"/>
    <mergeCell ref="AS240:AS241"/>
    <mergeCell ref="AT240:AT241"/>
    <mergeCell ref="AU240:AU241"/>
    <mergeCell ref="AV240:AV241"/>
    <mergeCell ref="AL231:AL232"/>
    <mergeCell ref="AM231:AM232"/>
    <mergeCell ref="AN231:AN232"/>
    <mergeCell ref="AO231:AO232"/>
    <mergeCell ref="AP231:AP232"/>
    <mergeCell ref="AQ231:AQ232"/>
    <mergeCell ref="AR231:AR232"/>
    <mergeCell ref="AS231:AS232"/>
    <mergeCell ref="AT231:AT232"/>
    <mergeCell ref="AU231:AU232"/>
    <mergeCell ref="AV231:AV232"/>
    <mergeCell ref="AL234:AL235"/>
    <mergeCell ref="AM234:AM235"/>
    <mergeCell ref="AN234:AN235"/>
    <mergeCell ref="AO234:AO235"/>
    <mergeCell ref="AP234:AP235"/>
    <mergeCell ref="AQ234:AQ235"/>
    <mergeCell ref="AR234:AR235"/>
    <mergeCell ref="AS234:AS235"/>
    <mergeCell ref="AT234:AT235"/>
    <mergeCell ref="AU234:AU235"/>
    <mergeCell ref="AV234:AV235"/>
    <mergeCell ref="AL225:AL226"/>
    <mergeCell ref="AM225:AM226"/>
    <mergeCell ref="AN225:AN226"/>
    <mergeCell ref="AO225:AO226"/>
    <mergeCell ref="AP225:AP226"/>
    <mergeCell ref="AQ225:AQ226"/>
    <mergeCell ref="AR225:AR226"/>
    <mergeCell ref="AS225:AS226"/>
    <mergeCell ref="AT225:AT226"/>
    <mergeCell ref="AU225:AU226"/>
    <mergeCell ref="AV225:AV226"/>
    <mergeCell ref="AL228:AL229"/>
    <mergeCell ref="AM228:AM229"/>
    <mergeCell ref="AN228:AN229"/>
    <mergeCell ref="AO228:AO229"/>
    <mergeCell ref="AP228:AP229"/>
    <mergeCell ref="AQ228:AQ229"/>
    <mergeCell ref="AR228:AR229"/>
    <mergeCell ref="AS228:AS229"/>
    <mergeCell ref="AT228:AT229"/>
    <mergeCell ref="AU228:AU229"/>
    <mergeCell ref="AV228:AV229"/>
    <mergeCell ref="AL219:AL220"/>
    <mergeCell ref="AM219:AM220"/>
    <mergeCell ref="AN219:AN220"/>
    <mergeCell ref="AO219:AO220"/>
    <mergeCell ref="AP219:AP220"/>
    <mergeCell ref="AQ219:AQ220"/>
    <mergeCell ref="AR219:AR220"/>
    <mergeCell ref="AS219:AS220"/>
    <mergeCell ref="AT219:AT220"/>
    <mergeCell ref="AU219:AU220"/>
    <mergeCell ref="AV219:AV220"/>
    <mergeCell ref="AL222:AL223"/>
    <mergeCell ref="AM222:AM223"/>
    <mergeCell ref="AN222:AN223"/>
    <mergeCell ref="AO222:AO223"/>
    <mergeCell ref="AP222:AP223"/>
    <mergeCell ref="AQ222:AQ223"/>
    <mergeCell ref="AR222:AR223"/>
    <mergeCell ref="AS222:AS223"/>
    <mergeCell ref="AT222:AT223"/>
    <mergeCell ref="AU222:AU223"/>
    <mergeCell ref="AV222:AV223"/>
    <mergeCell ref="AO213:AO214"/>
    <mergeCell ref="AP213:AP214"/>
    <mergeCell ref="AQ213:AQ214"/>
    <mergeCell ref="AR213:AR214"/>
    <mergeCell ref="AS213:AS214"/>
    <mergeCell ref="AT213:AT214"/>
    <mergeCell ref="AU213:AU214"/>
    <mergeCell ref="AV213:AV214"/>
    <mergeCell ref="AL216:AL217"/>
    <mergeCell ref="AM216:AM217"/>
    <mergeCell ref="AN216:AN217"/>
    <mergeCell ref="AO216:AO217"/>
    <mergeCell ref="AP216:AP217"/>
    <mergeCell ref="AQ216:AQ217"/>
    <mergeCell ref="AR216:AR217"/>
    <mergeCell ref="AS216:AS217"/>
    <mergeCell ref="AT216:AT217"/>
    <mergeCell ref="AU216:AU217"/>
    <mergeCell ref="AV216:AV217"/>
    <mergeCell ref="AR204:AR205"/>
    <mergeCell ref="AS204:AS205"/>
    <mergeCell ref="AT204:AT205"/>
    <mergeCell ref="AU204:AU205"/>
    <mergeCell ref="AV204:AV205"/>
    <mergeCell ref="AL207:AL208"/>
    <mergeCell ref="AM207:AM208"/>
    <mergeCell ref="AN207:AN208"/>
    <mergeCell ref="AO207:AO208"/>
    <mergeCell ref="AP207:AP208"/>
    <mergeCell ref="AQ207:AQ208"/>
    <mergeCell ref="AR207:AR208"/>
    <mergeCell ref="AS207:AS208"/>
    <mergeCell ref="AT207:AT208"/>
    <mergeCell ref="AU207:AU208"/>
    <mergeCell ref="AV207:AV208"/>
    <mergeCell ref="AL210:AL211"/>
    <mergeCell ref="AM210:AM211"/>
    <mergeCell ref="AN210:AN211"/>
    <mergeCell ref="AO210:AO211"/>
    <mergeCell ref="AP210:AP211"/>
    <mergeCell ref="AQ210:AQ211"/>
    <mergeCell ref="AR210:AR211"/>
    <mergeCell ref="AS210:AS211"/>
    <mergeCell ref="AT210:AT211"/>
    <mergeCell ref="AU210:AU211"/>
    <mergeCell ref="AV210:AV211"/>
    <mergeCell ref="AR195:AR196"/>
    <mergeCell ref="AS195:AS196"/>
    <mergeCell ref="AT195:AT196"/>
    <mergeCell ref="AU195:AU196"/>
    <mergeCell ref="AV195:AV196"/>
    <mergeCell ref="AL198:AL199"/>
    <mergeCell ref="AM198:AM199"/>
    <mergeCell ref="AN198:AN199"/>
    <mergeCell ref="AO198:AO199"/>
    <mergeCell ref="AP198:AP199"/>
    <mergeCell ref="AQ198:AQ199"/>
    <mergeCell ref="AR198:AR199"/>
    <mergeCell ref="AS198:AS199"/>
    <mergeCell ref="AT198:AT199"/>
    <mergeCell ref="AU198:AU199"/>
    <mergeCell ref="AV198:AV199"/>
    <mergeCell ref="AL201:AL202"/>
    <mergeCell ref="AM201:AM202"/>
    <mergeCell ref="AN201:AN202"/>
    <mergeCell ref="AO201:AO202"/>
    <mergeCell ref="AP201:AP202"/>
    <mergeCell ref="AQ201:AQ202"/>
    <mergeCell ref="AR201:AR202"/>
    <mergeCell ref="AS201:AS202"/>
    <mergeCell ref="AT201:AT202"/>
    <mergeCell ref="AU201:AU202"/>
    <mergeCell ref="AV201:AV202"/>
    <mergeCell ref="AU186:AU187"/>
    <mergeCell ref="AV186:AV187"/>
    <mergeCell ref="AL189:AL190"/>
    <mergeCell ref="AM189:AM190"/>
    <mergeCell ref="AN189:AN190"/>
    <mergeCell ref="AO189:AO190"/>
    <mergeCell ref="AP189:AP190"/>
    <mergeCell ref="AQ189:AQ190"/>
    <mergeCell ref="AR189:AR190"/>
    <mergeCell ref="AS189:AS190"/>
    <mergeCell ref="AT189:AT190"/>
    <mergeCell ref="AU189:AU190"/>
    <mergeCell ref="AV189:AV190"/>
    <mergeCell ref="AL192:AL193"/>
    <mergeCell ref="AM192:AM193"/>
    <mergeCell ref="AN192:AN193"/>
    <mergeCell ref="AO192:AO193"/>
    <mergeCell ref="AP192:AP193"/>
    <mergeCell ref="AQ192:AQ193"/>
    <mergeCell ref="AR192:AR193"/>
    <mergeCell ref="AS192:AS193"/>
    <mergeCell ref="AT192:AT193"/>
    <mergeCell ref="AU192:AU193"/>
    <mergeCell ref="AV192:AV193"/>
    <mergeCell ref="X243:X244"/>
    <mergeCell ref="Y243:Y244"/>
    <mergeCell ref="Z243:Z244"/>
    <mergeCell ref="AA243:AA244"/>
    <mergeCell ref="AB243:AB244"/>
    <mergeCell ref="AC243:AC244"/>
    <mergeCell ref="AD243:AD244"/>
    <mergeCell ref="AE243:AE244"/>
    <mergeCell ref="AF243:AF244"/>
    <mergeCell ref="AG243:AG244"/>
    <mergeCell ref="AH243:AH244"/>
    <mergeCell ref="AL186:AL187"/>
    <mergeCell ref="AM186:AM187"/>
    <mergeCell ref="AN186:AN187"/>
    <mergeCell ref="AO186:AO187"/>
    <mergeCell ref="AP186:AP187"/>
    <mergeCell ref="AQ186:AQ187"/>
    <mergeCell ref="AL195:AL196"/>
    <mergeCell ref="AM195:AM196"/>
    <mergeCell ref="AN195:AN196"/>
    <mergeCell ref="AO195:AO196"/>
    <mergeCell ref="AP195:AP196"/>
    <mergeCell ref="AQ195:AQ196"/>
    <mergeCell ref="AL204:AL205"/>
    <mergeCell ref="AM204:AM205"/>
    <mergeCell ref="AN204:AN205"/>
    <mergeCell ref="AO204:AO205"/>
    <mergeCell ref="AP204:AP205"/>
    <mergeCell ref="AQ204:AQ205"/>
    <mergeCell ref="AL213:AL214"/>
    <mergeCell ref="AM213:AM214"/>
    <mergeCell ref="AN213:AN214"/>
    <mergeCell ref="X237:X238"/>
    <mergeCell ref="Y237:Y238"/>
    <mergeCell ref="Z237:Z238"/>
    <mergeCell ref="AA237:AA238"/>
    <mergeCell ref="AB237:AB238"/>
    <mergeCell ref="AC237:AC238"/>
    <mergeCell ref="AD237:AD238"/>
    <mergeCell ref="AE237:AE238"/>
    <mergeCell ref="AF237:AF238"/>
    <mergeCell ref="AG237:AG238"/>
    <mergeCell ref="AH237:AH238"/>
    <mergeCell ref="X240:X241"/>
    <mergeCell ref="Y240:Y241"/>
    <mergeCell ref="Z240:Z241"/>
    <mergeCell ref="AA240:AA241"/>
    <mergeCell ref="AB240:AB241"/>
    <mergeCell ref="AC240:AC241"/>
    <mergeCell ref="AD240:AD241"/>
    <mergeCell ref="AE240:AE241"/>
    <mergeCell ref="AF240:AF241"/>
    <mergeCell ref="AG240:AG241"/>
    <mergeCell ref="AH240:AH241"/>
    <mergeCell ref="X231:X232"/>
    <mergeCell ref="Y231:Y232"/>
    <mergeCell ref="Z231:Z232"/>
    <mergeCell ref="AA231:AA232"/>
    <mergeCell ref="AB231:AB232"/>
    <mergeCell ref="AC231:AC232"/>
    <mergeCell ref="AD231:AD232"/>
    <mergeCell ref="AE231:AE232"/>
    <mergeCell ref="AF231:AF232"/>
    <mergeCell ref="AG231:AG232"/>
    <mergeCell ref="AH231:AH232"/>
    <mergeCell ref="X234:X235"/>
    <mergeCell ref="Y234:Y235"/>
    <mergeCell ref="Z234:Z235"/>
    <mergeCell ref="AA234:AA235"/>
    <mergeCell ref="AB234:AB235"/>
    <mergeCell ref="AC234:AC235"/>
    <mergeCell ref="AD234:AD235"/>
    <mergeCell ref="AE234:AE235"/>
    <mergeCell ref="AF234:AF235"/>
    <mergeCell ref="AG234:AG235"/>
    <mergeCell ref="AH234:AH235"/>
    <mergeCell ref="X225:X226"/>
    <mergeCell ref="Y225:Y226"/>
    <mergeCell ref="Z225:Z226"/>
    <mergeCell ref="AA225:AA226"/>
    <mergeCell ref="AB225:AB226"/>
    <mergeCell ref="AC225:AC226"/>
    <mergeCell ref="AD225:AD226"/>
    <mergeCell ref="AE225:AE226"/>
    <mergeCell ref="AF225:AF226"/>
    <mergeCell ref="AG225:AG226"/>
    <mergeCell ref="AH225:AH226"/>
    <mergeCell ref="X228:X229"/>
    <mergeCell ref="Y228:Y229"/>
    <mergeCell ref="Z228:Z229"/>
    <mergeCell ref="AA228:AA229"/>
    <mergeCell ref="AB228:AB229"/>
    <mergeCell ref="AC228:AC229"/>
    <mergeCell ref="AD228:AD229"/>
    <mergeCell ref="AE228:AE229"/>
    <mergeCell ref="AF228:AF229"/>
    <mergeCell ref="AG228:AG229"/>
    <mergeCell ref="AH228:AH229"/>
    <mergeCell ref="X219:X220"/>
    <mergeCell ref="Y219:Y220"/>
    <mergeCell ref="Z219:Z220"/>
    <mergeCell ref="AA219:AA220"/>
    <mergeCell ref="AB219:AB220"/>
    <mergeCell ref="AC219:AC220"/>
    <mergeCell ref="AD219:AD220"/>
    <mergeCell ref="AE219:AE220"/>
    <mergeCell ref="AF219:AF220"/>
    <mergeCell ref="AG219:AG220"/>
    <mergeCell ref="AH219:AH220"/>
    <mergeCell ref="X222:X223"/>
    <mergeCell ref="Y222:Y223"/>
    <mergeCell ref="Z222:Z223"/>
    <mergeCell ref="AA222:AA223"/>
    <mergeCell ref="AB222:AB223"/>
    <mergeCell ref="AC222:AC223"/>
    <mergeCell ref="AD222:AD223"/>
    <mergeCell ref="AE222:AE223"/>
    <mergeCell ref="AF222:AF223"/>
    <mergeCell ref="AG222:AG223"/>
    <mergeCell ref="AH222:AH223"/>
    <mergeCell ref="X213:X214"/>
    <mergeCell ref="Y213:Y214"/>
    <mergeCell ref="Z213:Z214"/>
    <mergeCell ref="AA213:AA214"/>
    <mergeCell ref="AB213:AB214"/>
    <mergeCell ref="AC213:AC214"/>
    <mergeCell ref="AD213:AD214"/>
    <mergeCell ref="AE213:AE214"/>
    <mergeCell ref="AF213:AF214"/>
    <mergeCell ref="AG213:AG214"/>
    <mergeCell ref="AH213:AH214"/>
    <mergeCell ref="X216:X217"/>
    <mergeCell ref="Y216:Y217"/>
    <mergeCell ref="Z216:Z217"/>
    <mergeCell ref="AA216:AA217"/>
    <mergeCell ref="AB216:AB217"/>
    <mergeCell ref="AC216:AC217"/>
    <mergeCell ref="AD216:AD217"/>
    <mergeCell ref="AE216:AE217"/>
    <mergeCell ref="AF216:AF217"/>
    <mergeCell ref="AG216:AG217"/>
    <mergeCell ref="AH216:AH217"/>
    <mergeCell ref="AA207:AA208"/>
    <mergeCell ref="AB207:AB208"/>
    <mergeCell ref="AC207:AC208"/>
    <mergeCell ref="AD207:AD208"/>
    <mergeCell ref="AE207:AE208"/>
    <mergeCell ref="AF207:AF208"/>
    <mergeCell ref="AG207:AG208"/>
    <mergeCell ref="AH207:AH208"/>
    <mergeCell ref="X210:X211"/>
    <mergeCell ref="Y210:Y211"/>
    <mergeCell ref="Z210:Z211"/>
    <mergeCell ref="AA210:AA211"/>
    <mergeCell ref="AB210:AB211"/>
    <mergeCell ref="AC210:AC211"/>
    <mergeCell ref="AD210:AD211"/>
    <mergeCell ref="AE210:AE211"/>
    <mergeCell ref="AF210:AF211"/>
    <mergeCell ref="AG210:AG211"/>
    <mergeCell ref="AH210:AH211"/>
    <mergeCell ref="AF198:AF199"/>
    <mergeCell ref="AG198:AG199"/>
    <mergeCell ref="AH198:AH199"/>
    <mergeCell ref="X201:X202"/>
    <mergeCell ref="Y201:Y202"/>
    <mergeCell ref="Z201:Z202"/>
    <mergeCell ref="AA201:AA202"/>
    <mergeCell ref="AB201:AB202"/>
    <mergeCell ref="AC201:AC202"/>
    <mergeCell ref="AD201:AD202"/>
    <mergeCell ref="AE201:AE202"/>
    <mergeCell ref="AF201:AF202"/>
    <mergeCell ref="AG201:AG202"/>
    <mergeCell ref="AH201:AH202"/>
    <mergeCell ref="X204:X205"/>
    <mergeCell ref="Y204:Y205"/>
    <mergeCell ref="Z204:Z205"/>
    <mergeCell ref="AA204:AA205"/>
    <mergeCell ref="AB204:AB205"/>
    <mergeCell ref="AC204:AC205"/>
    <mergeCell ref="AD204:AD205"/>
    <mergeCell ref="AE204:AE205"/>
    <mergeCell ref="AF204:AF205"/>
    <mergeCell ref="AG204:AG205"/>
    <mergeCell ref="AH204:AH205"/>
    <mergeCell ref="AF189:AF190"/>
    <mergeCell ref="AG189:AG190"/>
    <mergeCell ref="AH189:AH190"/>
    <mergeCell ref="X192:X193"/>
    <mergeCell ref="Y192:Y193"/>
    <mergeCell ref="Z192:Z193"/>
    <mergeCell ref="AA192:AA193"/>
    <mergeCell ref="AB192:AB193"/>
    <mergeCell ref="AC192:AC193"/>
    <mergeCell ref="AD192:AD193"/>
    <mergeCell ref="AE192:AE193"/>
    <mergeCell ref="AF192:AF193"/>
    <mergeCell ref="AG192:AG193"/>
    <mergeCell ref="AH192:AH193"/>
    <mergeCell ref="X195:X196"/>
    <mergeCell ref="Y195:Y196"/>
    <mergeCell ref="Z195:Z196"/>
    <mergeCell ref="AA195:AA196"/>
    <mergeCell ref="AB195:AB196"/>
    <mergeCell ref="AC195:AC196"/>
    <mergeCell ref="AD195:AD196"/>
    <mergeCell ref="AE195:AE196"/>
    <mergeCell ref="AF195:AF196"/>
    <mergeCell ref="AG195:AG196"/>
    <mergeCell ref="AH195:AH196"/>
    <mergeCell ref="P243:P244"/>
    <mergeCell ref="Q243:Q244"/>
    <mergeCell ref="R243:R244"/>
    <mergeCell ref="S243:S244"/>
    <mergeCell ref="T243:T244"/>
    <mergeCell ref="X186:X187"/>
    <mergeCell ref="Y186:Y187"/>
    <mergeCell ref="Z186:Z187"/>
    <mergeCell ref="AA186:AA187"/>
    <mergeCell ref="AB186:AB187"/>
    <mergeCell ref="AC186:AC187"/>
    <mergeCell ref="AD186:AD187"/>
    <mergeCell ref="AE186:AE187"/>
    <mergeCell ref="X189:X190"/>
    <mergeCell ref="Y189:Y190"/>
    <mergeCell ref="Z189:Z190"/>
    <mergeCell ref="AA189:AA190"/>
    <mergeCell ref="AB189:AB190"/>
    <mergeCell ref="AC189:AC190"/>
    <mergeCell ref="AD189:AD190"/>
    <mergeCell ref="AE189:AE190"/>
    <mergeCell ref="X198:X199"/>
    <mergeCell ref="Y198:Y199"/>
    <mergeCell ref="Z198:Z199"/>
    <mergeCell ref="AA198:AA199"/>
    <mergeCell ref="AB198:AB199"/>
    <mergeCell ref="AC198:AC199"/>
    <mergeCell ref="AD198:AD199"/>
    <mergeCell ref="AE198:AE199"/>
    <mergeCell ref="X207:X208"/>
    <mergeCell ref="Y207:Y208"/>
    <mergeCell ref="Z207:Z208"/>
    <mergeCell ref="L231:L232"/>
    <mergeCell ref="M231:M232"/>
    <mergeCell ref="N231:N232"/>
    <mergeCell ref="O231:O232"/>
    <mergeCell ref="P231:P232"/>
    <mergeCell ref="Q231:Q232"/>
    <mergeCell ref="R231:R232"/>
    <mergeCell ref="S231:S232"/>
    <mergeCell ref="T231:T232"/>
    <mergeCell ref="L234:L235"/>
    <mergeCell ref="M234:M235"/>
    <mergeCell ref="N234:N235"/>
    <mergeCell ref="O234:O235"/>
    <mergeCell ref="P234:P235"/>
    <mergeCell ref="Q234:Q235"/>
    <mergeCell ref="R234:R235"/>
    <mergeCell ref="S234:S235"/>
    <mergeCell ref="T234:T235"/>
    <mergeCell ref="L225:L226"/>
    <mergeCell ref="M225:M226"/>
    <mergeCell ref="N225:N226"/>
    <mergeCell ref="O225:O226"/>
    <mergeCell ref="P225:P226"/>
    <mergeCell ref="Q225:Q226"/>
    <mergeCell ref="R225:R226"/>
    <mergeCell ref="S225:S226"/>
    <mergeCell ref="T225:T226"/>
    <mergeCell ref="L228:L229"/>
    <mergeCell ref="M228:M229"/>
    <mergeCell ref="N228:N229"/>
    <mergeCell ref="O228:O229"/>
    <mergeCell ref="P228:P229"/>
    <mergeCell ref="Q228:Q229"/>
    <mergeCell ref="R228:R229"/>
    <mergeCell ref="S228:S229"/>
    <mergeCell ref="T228:T229"/>
    <mergeCell ref="L219:L220"/>
    <mergeCell ref="M219:M220"/>
    <mergeCell ref="N219:N220"/>
    <mergeCell ref="O219:O220"/>
    <mergeCell ref="P219:P220"/>
    <mergeCell ref="Q219:Q220"/>
    <mergeCell ref="R219:R220"/>
    <mergeCell ref="S219:S220"/>
    <mergeCell ref="T219:T220"/>
    <mergeCell ref="L222:L223"/>
    <mergeCell ref="M222:M223"/>
    <mergeCell ref="N222:N223"/>
    <mergeCell ref="O222:O223"/>
    <mergeCell ref="P222:P223"/>
    <mergeCell ref="Q222:Q223"/>
    <mergeCell ref="R222:R223"/>
    <mergeCell ref="S222:S223"/>
    <mergeCell ref="T222:T223"/>
    <mergeCell ref="L213:L214"/>
    <mergeCell ref="M213:M214"/>
    <mergeCell ref="N213:N214"/>
    <mergeCell ref="O213:O214"/>
    <mergeCell ref="P213:P214"/>
    <mergeCell ref="Q213:Q214"/>
    <mergeCell ref="R213:R214"/>
    <mergeCell ref="S213:S214"/>
    <mergeCell ref="T213:T214"/>
    <mergeCell ref="L216:L217"/>
    <mergeCell ref="M216:M217"/>
    <mergeCell ref="N216:N217"/>
    <mergeCell ref="O216:O217"/>
    <mergeCell ref="P216:P217"/>
    <mergeCell ref="Q216:Q217"/>
    <mergeCell ref="R216:R217"/>
    <mergeCell ref="S216:S217"/>
    <mergeCell ref="T216:T217"/>
    <mergeCell ref="Q204:Q205"/>
    <mergeCell ref="R204:R205"/>
    <mergeCell ref="S204:S205"/>
    <mergeCell ref="T204:T205"/>
    <mergeCell ref="L207:L208"/>
    <mergeCell ref="M207:M208"/>
    <mergeCell ref="N207:N208"/>
    <mergeCell ref="O207:O208"/>
    <mergeCell ref="P207:P208"/>
    <mergeCell ref="Q207:Q208"/>
    <mergeCell ref="R207:R208"/>
    <mergeCell ref="S207:S208"/>
    <mergeCell ref="T207:T208"/>
    <mergeCell ref="L210:L211"/>
    <mergeCell ref="M210:M211"/>
    <mergeCell ref="N210:N211"/>
    <mergeCell ref="O210:O211"/>
    <mergeCell ref="P210:P211"/>
    <mergeCell ref="Q210:Q211"/>
    <mergeCell ref="R210:R211"/>
    <mergeCell ref="S210:S211"/>
    <mergeCell ref="T210:T211"/>
    <mergeCell ref="L198:L199"/>
    <mergeCell ref="M198:M199"/>
    <mergeCell ref="N198:N199"/>
    <mergeCell ref="O198:O199"/>
    <mergeCell ref="P198:P199"/>
    <mergeCell ref="Q198:Q199"/>
    <mergeCell ref="R198:R199"/>
    <mergeCell ref="S198:S199"/>
    <mergeCell ref="T198:T199"/>
    <mergeCell ref="L201:L202"/>
    <mergeCell ref="M201:M202"/>
    <mergeCell ref="N201:N202"/>
    <mergeCell ref="O201:O202"/>
    <mergeCell ref="P201:P202"/>
    <mergeCell ref="Q201:Q202"/>
    <mergeCell ref="R201:R202"/>
    <mergeCell ref="S201:S202"/>
    <mergeCell ref="T201:T202"/>
    <mergeCell ref="L192:L193"/>
    <mergeCell ref="M192:M193"/>
    <mergeCell ref="N192:N193"/>
    <mergeCell ref="O192:O193"/>
    <mergeCell ref="P192:P193"/>
    <mergeCell ref="Q192:Q193"/>
    <mergeCell ref="R192:R193"/>
    <mergeCell ref="S192:S193"/>
    <mergeCell ref="T192:T193"/>
    <mergeCell ref="L195:L196"/>
    <mergeCell ref="M195:M196"/>
    <mergeCell ref="N195:N196"/>
    <mergeCell ref="O195:O196"/>
    <mergeCell ref="P195:P196"/>
    <mergeCell ref="Q195:Q196"/>
    <mergeCell ref="R195:R196"/>
    <mergeCell ref="S195:S196"/>
    <mergeCell ref="T195:T196"/>
    <mergeCell ref="L186:L187"/>
    <mergeCell ref="M186:M187"/>
    <mergeCell ref="N186:N187"/>
    <mergeCell ref="O186:O187"/>
    <mergeCell ref="P186:P187"/>
    <mergeCell ref="Q186:Q187"/>
    <mergeCell ref="R186:R187"/>
    <mergeCell ref="S186:S187"/>
    <mergeCell ref="T186:T187"/>
    <mergeCell ref="L189:L190"/>
    <mergeCell ref="M189:M190"/>
    <mergeCell ref="N189:N190"/>
    <mergeCell ref="O189:O190"/>
    <mergeCell ref="P189:P190"/>
    <mergeCell ref="Q189:Q190"/>
    <mergeCell ref="R189:R190"/>
    <mergeCell ref="S189:S190"/>
    <mergeCell ref="T189:T190"/>
    <mergeCell ref="K189:K190"/>
    <mergeCell ref="K192:K193"/>
    <mergeCell ref="K195:K196"/>
    <mergeCell ref="K198:K199"/>
    <mergeCell ref="K201:K202"/>
    <mergeCell ref="K204:K205"/>
    <mergeCell ref="K207:K208"/>
    <mergeCell ref="K210:K211"/>
    <mergeCell ref="K213:K214"/>
    <mergeCell ref="K216:K217"/>
    <mergeCell ref="K219:K220"/>
    <mergeCell ref="K222:K223"/>
    <mergeCell ref="K225:K226"/>
    <mergeCell ref="K228:K229"/>
    <mergeCell ref="K231:K232"/>
    <mergeCell ref="K234:K235"/>
    <mergeCell ref="K237:K238"/>
    <mergeCell ref="A350:E350"/>
    <mergeCell ref="A351:E351"/>
    <mergeCell ref="A352:E352"/>
    <mergeCell ref="A353:E353"/>
    <mergeCell ref="A354:E354"/>
    <mergeCell ref="A355:E355"/>
    <mergeCell ref="A356:E356"/>
    <mergeCell ref="A357:E357"/>
    <mergeCell ref="X9:X10"/>
    <mergeCell ref="A330:E330"/>
    <mergeCell ref="A331:E331"/>
    <mergeCell ref="A332:E332"/>
    <mergeCell ref="A333:E333"/>
    <mergeCell ref="A334:E334"/>
    <mergeCell ref="A335:E335"/>
    <mergeCell ref="A336:E336"/>
    <mergeCell ref="A348:E348"/>
    <mergeCell ref="A349:E349"/>
    <mergeCell ref="A316:E316"/>
    <mergeCell ref="A317:E317"/>
    <mergeCell ref="A318:E318"/>
    <mergeCell ref="A319:E319"/>
    <mergeCell ref="A320:E320"/>
    <mergeCell ref="A321:E321"/>
    <mergeCell ref="J186:J187"/>
    <mergeCell ref="K186:K187"/>
    <mergeCell ref="J189:J190"/>
    <mergeCell ref="J192:J193"/>
    <mergeCell ref="J195:J196"/>
    <mergeCell ref="J198:J199"/>
    <mergeCell ref="J201:J202"/>
    <mergeCell ref="J204:J205"/>
    <mergeCell ref="G256:I256"/>
    <mergeCell ref="U255:W255"/>
    <mergeCell ref="U256:W256"/>
    <mergeCell ref="AI256:AK256"/>
    <mergeCell ref="AI254:AK254"/>
    <mergeCell ref="G260:I260"/>
    <mergeCell ref="BY234:BY235"/>
    <mergeCell ref="BY237:BY238"/>
    <mergeCell ref="BY240:BY241"/>
    <mergeCell ref="BY243:BY244"/>
    <mergeCell ref="BM237:BM238"/>
    <mergeCell ref="A313:E313"/>
    <mergeCell ref="A314:E314"/>
    <mergeCell ref="A315:E315"/>
    <mergeCell ref="A322:C322"/>
    <mergeCell ref="A306:C306"/>
    <mergeCell ref="A304:C304"/>
    <mergeCell ref="A303:C303"/>
    <mergeCell ref="A305:C305"/>
    <mergeCell ref="J234:J235"/>
    <mergeCell ref="J237:J238"/>
    <mergeCell ref="J240:J241"/>
    <mergeCell ref="J243:J244"/>
    <mergeCell ref="K240:K241"/>
    <mergeCell ref="K243:K244"/>
    <mergeCell ref="L237:L238"/>
    <mergeCell ref="M237:M238"/>
    <mergeCell ref="N237:N238"/>
    <mergeCell ref="O237:O238"/>
    <mergeCell ref="P237:P238"/>
    <mergeCell ref="N243:N244"/>
    <mergeCell ref="O243:O244"/>
    <mergeCell ref="A337:C337"/>
    <mergeCell ref="U300:W300"/>
    <mergeCell ref="U299:W299"/>
    <mergeCell ref="U304:W304"/>
    <mergeCell ref="G319:I319"/>
    <mergeCell ref="U308:W308"/>
    <mergeCell ref="U297:W297"/>
    <mergeCell ref="G297:I297"/>
    <mergeCell ref="G328:I328"/>
    <mergeCell ref="G305:I305"/>
    <mergeCell ref="G330:I330"/>
    <mergeCell ref="G314:I314"/>
    <mergeCell ref="G311:I311"/>
    <mergeCell ref="G312:I312"/>
    <mergeCell ref="G327:I327"/>
    <mergeCell ref="G323:I323"/>
    <mergeCell ref="K9:T10"/>
    <mergeCell ref="J9:J10"/>
    <mergeCell ref="A264:E264"/>
    <mergeCell ref="A265:E265"/>
    <mergeCell ref="A266:E266"/>
    <mergeCell ref="A267:E267"/>
    <mergeCell ref="A268:E268"/>
    <mergeCell ref="A327:E327"/>
    <mergeCell ref="A328:E328"/>
    <mergeCell ref="A329:E329"/>
    <mergeCell ref="A269:E269"/>
    <mergeCell ref="A270:E270"/>
    <mergeCell ref="A271:E271"/>
    <mergeCell ref="A272:E272"/>
    <mergeCell ref="A273:E273"/>
    <mergeCell ref="A312:E312"/>
    <mergeCell ref="U267:W267"/>
    <mergeCell ref="U268:W268"/>
    <mergeCell ref="G267:I267"/>
    <mergeCell ref="G268:I268"/>
    <mergeCell ref="G253:I253"/>
    <mergeCell ref="AI259:AK259"/>
    <mergeCell ref="AI260:AK260"/>
    <mergeCell ref="AI257:AK257"/>
    <mergeCell ref="AI258:AK258"/>
    <mergeCell ref="G292:I292"/>
    <mergeCell ref="G293:I293"/>
    <mergeCell ref="U292:W292"/>
    <mergeCell ref="U293:W293"/>
    <mergeCell ref="AI292:AK292"/>
    <mergeCell ref="AI293:AK293"/>
    <mergeCell ref="AW292:AY292"/>
    <mergeCell ref="AW293:AY293"/>
    <mergeCell ref="G272:I272"/>
    <mergeCell ref="AW263:AY263"/>
    <mergeCell ref="AW264:AY264"/>
    <mergeCell ref="AI264:AK264"/>
    <mergeCell ref="AW265:AY265"/>
    <mergeCell ref="AI265:AK265"/>
    <mergeCell ref="G263:I263"/>
    <mergeCell ref="G259:I259"/>
    <mergeCell ref="U271:W271"/>
    <mergeCell ref="U263:W263"/>
    <mergeCell ref="AW271:AY271"/>
    <mergeCell ref="G262:I262"/>
    <mergeCell ref="U272:W272"/>
    <mergeCell ref="AW266:AY266"/>
    <mergeCell ref="AW254:AY254"/>
    <mergeCell ref="G265:I265"/>
    <mergeCell ref="U265:W265"/>
    <mergeCell ref="AI253:AK253"/>
    <mergeCell ref="U252:W252"/>
    <mergeCell ref="U253:W253"/>
    <mergeCell ref="U254:W254"/>
    <mergeCell ref="G266:I266"/>
    <mergeCell ref="A1:BY1"/>
    <mergeCell ref="B3:D3"/>
    <mergeCell ref="BK9:BM9"/>
    <mergeCell ref="BK10:BM10"/>
    <mergeCell ref="AW9:AY9"/>
    <mergeCell ref="AI9:AK9"/>
    <mergeCell ref="AW10:AY10"/>
    <mergeCell ref="AI11:AJ11"/>
    <mergeCell ref="AI10:AK10"/>
    <mergeCell ref="U10:W10"/>
    <mergeCell ref="G11:H11"/>
    <mergeCell ref="U11:V11"/>
    <mergeCell ref="BK11:BL11"/>
    <mergeCell ref="B4:D4"/>
    <mergeCell ref="AW11:AX11"/>
    <mergeCell ref="G9:I9"/>
    <mergeCell ref="U9:W9"/>
    <mergeCell ref="Y9:AH10"/>
    <mergeCell ref="AL9:AL10"/>
    <mergeCell ref="AM9:AV10"/>
    <mergeCell ref="AZ9:AZ10"/>
    <mergeCell ref="BA9:BJ10"/>
    <mergeCell ref="U266:W266"/>
    <mergeCell ref="G254:I254"/>
    <mergeCell ref="G255:I255"/>
    <mergeCell ref="U106:W106"/>
    <mergeCell ref="AI106:AK106"/>
    <mergeCell ref="AI185:AK185"/>
    <mergeCell ref="AI184:AK184"/>
    <mergeCell ref="AI182:AK182"/>
    <mergeCell ref="AW182:AY182"/>
    <mergeCell ref="AI105:AK105"/>
    <mergeCell ref="AW246:AY246"/>
    <mergeCell ref="BK246:BM246"/>
    <mergeCell ref="AI246:AK246"/>
    <mergeCell ref="BK182:BM182"/>
    <mergeCell ref="W225:W226"/>
    <mergeCell ref="AK225:AK226"/>
    <mergeCell ref="W231:W232"/>
    <mergeCell ref="AK231:AK232"/>
    <mergeCell ref="AY231:AY232"/>
    <mergeCell ref="BM231:BM232"/>
    <mergeCell ref="W216:W217"/>
    <mergeCell ref="AK216:AK217"/>
    <mergeCell ref="AY189:AY190"/>
    <mergeCell ref="BM189:BM190"/>
    <mergeCell ref="AY210:AY211"/>
    <mergeCell ref="BM210:BM211"/>
    <mergeCell ref="AY225:AY226"/>
    <mergeCell ref="BM225:BM226"/>
    <mergeCell ref="W228:W229"/>
    <mergeCell ref="AK228:AK229"/>
    <mergeCell ref="AY228:AY229"/>
    <mergeCell ref="BM228:BM229"/>
    <mergeCell ref="AF186:AF187"/>
    <mergeCell ref="AG186:AG187"/>
    <mergeCell ref="AH186:AH187"/>
    <mergeCell ref="BK295:BM295"/>
    <mergeCell ref="BK268:BM268"/>
    <mergeCell ref="BK273:BM273"/>
    <mergeCell ref="AW268:AY268"/>
    <mergeCell ref="AW272:AY272"/>
    <mergeCell ref="AW269:AY269"/>
    <mergeCell ref="BK269:BM269"/>
    <mergeCell ref="AW270:AY270"/>
    <mergeCell ref="BK270:BM270"/>
    <mergeCell ref="BK282:BM282"/>
    <mergeCell ref="BK284:BM284"/>
    <mergeCell ref="AI267:AK267"/>
    <mergeCell ref="AI268:AK268"/>
    <mergeCell ref="BN9:BN10"/>
    <mergeCell ref="BO9:BX10"/>
    <mergeCell ref="AW184:AY184"/>
    <mergeCell ref="BK184:BM184"/>
    <mergeCell ref="AW105:AY105"/>
    <mergeCell ref="AW106:AY106"/>
    <mergeCell ref="AW185:AY185"/>
    <mergeCell ref="BK185:BM185"/>
    <mergeCell ref="AI271:AK271"/>
    <mergeCell ref="BK253:BM253"/>
    <mergeCell ref="BK256:BM256"/>
    <mergeCell ref="AW255:AY255"/>
    <mergeCell ref="AW260:AY260"/>
    <mergeCell ref="AW256:AY256"/>
    <mergeCell ref="AW259:AY259"/>
    <mergeCell ref="AI252:AK252"/>
    <mergeCell ref="AR186:AR187"/>
    <mergeCell ref="AS186:AS187"/>
    <mergeCell ref="AT186:AT187"/>
    <mergeCell ref="BK271:BM271"/>
    <mergeCell ref="AW274:AY274"/>
    <mergeCell ref="AW281:AY281"/>
    <mergeCell ref="AI286:AK286"/>
    <mergeCell ref="AI287:AK287"/>
    <mergeCell ref="AI288:AK288"/>
    <mergeCell ref="AW286:AY286"/>
    <mergeCell ref="AW287:AY287"/>
    <mergeCell ref="AW288:AY288"/>
    <mergeCell ref="BK272:BM272"/>
    <mergeCell ref="BK278:BM278"/>
    <mergeCell ref="BK279:BM279"/>
    <mergeCell ref="AW277:AY277"/>
    <mergeCell ref="AW275:AY275"/>
    <mergeCell ref="AW295:AY295"/>
    <mergeCell ref="BK285:BM285"/>
    <mergeCell ref="AY213:AY214"/>
    <mergeCell ref="AI285:AK285"/>
    <mergeCell ref="BK292:BM292"/>
    <mergeCell ref="BK293:BM293"/>
    <mergeCell ref="AW290:AY290"/>
    <mergeCell ref="AW291:AY291"/>
    <mergeCell ref="AW294:AY294"/>
    <mergeCell ref="AW285:AY285"/>
    <mergeCell ref="AI289:AK289"/>
    <mergeCell ref="AI290:AK290"/>
    <mergeCell ref="AI291:AK291"/>
    <mergeCell ref="AI294:AK294"/>
    <mergeCell ref="AI295:AK295"/>
    <mergeCell ref="BK286:BM286"/>
    <mergeCell ref="BK287:BM287"/>
    <mergeCell ref="BK288:BM288"/>
    <mergeCell ref="BK297:BM297"/>
    <mergeCell ref="BK283:BM283"/>
    <mergeCell ref="AW280:AY280"/>
    <mergeCell ref="AI297:AK297"/>
    <mergeCell ref="AI273:AK273"/>
    <mergeCell ref="AW273:AY273"/>
    <mergeCell ref="BK281:BM281"/>
    <mergeCell ref="AI275:AK275"/>
    <mergeCell ref="AW279:AY279"/>
    <mergeCell ref="AW278:AY278"/>
    <mergeCell ref="AI279:AK279"/>
    <mergeCell ref="AI282:AK282"/>
    <mergeCell ref="AI283:AK283"/>
    <mergeCell ref="AI284:AK284"/>
    <mergeCell ref="AI296:AK296"/>
    <mergeCell ref="AW283:AY283"/>
    <mergeCell ref="AW284:AY284"/>
    <mergeCell ref="AW296:AY296"/>
    <mergeCell ref="AW282:AY282"/>
    <mergeCell ref="AI281:AK281"/>
    <mergeCell ref="BK274:BM274"/>
    <mergeCell ref="BK275:BM275"/>
    <mergeCell ref="BK277:BM277"/>
    <mergeCell ref="BK296:BM296"/>
    <mergeCell ref="AW297:AY297"/>
    <mergeCell ref="AI280:AK280"/>
    <mergeCell ref="BK280:BM280"/>
    <mergeCell ref="AW289:AY289"/>
    <mergeCell ref="BK289:BM289"/>
    <mergeCell ref="BK290:BM290"/>
    <mergeCell ref="BK291:BM291"/>
    <mergeCell ref="BK294:BM294"/>
    <mergeCell ref="BK361:BM361"/>
    <mergeCell ref="BK362:BM362"/>
    <mergeCell ref="G363:I363"/>
    <mergeCell ref="G364:I364"/>
    <mergeCell ref="G361:I361"/>
    <mergeCell ref="U361:W361"/>
    <mergeCell ref="BK363:BM363"/>
    <mergeCell ref="BK364:BM364"/>
    <mergeCell ref="U362:W362"/>
    <mergeCell ref="U363:W363"/>
    <mergeCell ref="G303:I303"/>
    <mergeCell ref="G304:I304"/>
    <mergeCell ref="G308:I308"/>
    <mergeCell ref="G306:I306"/>
    <mergeCell ref="AI326:AK326"/>
    <mergeCell ref="AI307:AK307"/>
    <mergeCell ref="U305:W305"/>
    <mergeCell ref="U307:W307"/>
    <mergeCell ref="AI311:AK311"/>
    <mergeCell ref="G317:I317"/>
    <mergeCell ref="U317:W317"/>
    <mergeCell ref="AI317:AK317"/>
    <mergeCell ref="G318:I318"/>
    <mergeCell ref="U318:W318"/>
    <mergeCell ref="AI318:AK318"/>
    <mergeCell ref="G322:I322"/>
    <mergeCell ref="U322:W322"/>
    <mergeCell ref="AI322:AK322"/>
    <mergeCell ref="G307:I307"/>
    <mergeCell ref="U311:W311"/>
    <mergeCell ref="U312:W312"/>
    <mergeCell ref="AI308:AK308"/>
    <mergeCell ref="BK359:BM359"/>
    <mergeCell ref="U330:W330"/>
    <mergeCell ref="U359:W359"/>
    <mergeCell ref="AW337:AY337"/>
    <mergeCell ref="AW340:AY340"/>
    <mergeCell ref="AW338:AY338"/>
    <mergeCell ref="AW345:AY345"/>
    <mergeCell ref="AI327:AK327"/>
    <mergeCell ref="U327:W327"/>
    <mergeCell ref="U328:W328"/>
    <mergeCell ref="AI329:AK329"/>
    <mergeCell ref="U329:W329"/>
    <mergeCell ref="AI328:AK328"/>
    <mergeCell ref="BK341:BM341"/>
    <mergeCell ref="BK340:BM340"/>
    <mergeCell ref="AW327:AY327"/>
    <mergeCell ref="U331:W331"/>
    <mergeCell ref="AW336:AY336"/>
    <mergeCell ref="BK337:BM337"/>
    <mergeCell ref="BK338:BM338"/>
    <mergeCell ref="BK344:BM344"/>
    <mergeCell ref="AI337:AK337"/>
    <mergeCell ref="AI338:AK338"/>
    <mergeCell ref="AI340:AK340"/>
    <mergeCell ref="AI355:AK355"/>
    <mergeCell ref="AI356:AK356"/>
    <mergeCell ref="AI357:AK357"/>
    <mergeCell ref="U352:W352"/>
    <mergeCell ref="U354:W354"/>
    <mergeCell ref="U355:W355"/>
    <mergeCell ref="G359:I359"/>
    <mergeCell ref="G362:I362"/>
    <mergeCell ref="U364:W364"/>
    <mergeCell ref="AI359:AK359"/>
    <mergeCell ref="AI362:AK362"/>
    <mergeCell ref="AI361:AK361"/>
    <mergeCell ref="AI363:AK363"/>
    <mergeCell ref="AI364:AK364"/>
    <mergeCell ref="AW331:AY331"/>
    <mergeCell ref="AW361:AY361"/>
    <mergeCell ref="AW362:AY362"/>
    <mergeCell ref="AW363:AY363"/>
    <mergeCell ref="AW364:AY364"/>
    <mergeCell ref="AW359:AY359"/>
    <mergeCell ref="G332:I332"/>
    <mergeCell ref="G333:I333"/>
    <mergeCell ref="G334:I334"/>
    <mergeCell ref="G335:I335"/>
    <mergeCell ref="G336:I336"/>
    <mergeCell ref="AI334:AK334"/>
    <mergeCell ref="AI335:AK335"/>
    <mergeCell ref="AI336:AK336"/>
    <mergeCell ref="U350:W350"/>
    <mergeCell ref="U351:W351"/>
    <mergeCell ref="G331:I331"/>
    <mergeCell ref="G338:I338"/>
    <mergeCell ref="G337:I337"/>
    <mergeCell ref="AW332:AY332"/>
    <mergeCell ref="AW333:AY333"/>
    <mergeCell ref="AW334:AY334"/>
    <mergeCell ref="AW335:AY335"/>
    <mergeCell ref="AW341:AY341"/>
    <mergeCell ref="BK308:BM308"/>
    <mergeCell ref="BK303:BM303"/>
    <mergeCell ref="AW308:AY308"/>
    <mergeCell ref="BK316:BM316"/>
    <mergeCell ref="AW317:AY317"/>
    <mergeCell ref="BK317:BM317"/>
    <mergeCell ref="BK332:BM332"/>
    <mergeCell ref="BK333:BM333"/>
    <mergeCell ref="BK334:BM334"/>
    <mergeCell ref="BK311:BM311"/>
    <mergeCell ref="BK312:BM312"/>
    <mergeCell ref="AW307:AY307"/>
    <mergeCell ref="BK310:BM310"/>
    <mergeCell ref="AW310:AY310"/>
    <mergeCell ref="BK304:BM304"/>
    <mergeCell ref="BK305:BM305"/>
    <mergeCell ref="AW304:AY304"/>
    <mergeCell ref="AW305:AY305"/>
    <mergeCell ref="BK307:BM307"/>
    <mergeCell ref="BK313:BM313"/>
    <mergeCell ref="BK314:BM314"/>
    <mergeCell ref="BK315:BM315"/>
    <mergeCell ref="BK329:BM329"/>
    <mergeCell ref="BK327:BM327"/>
    <mergeCell ref="BK328:BM328"/>
    <mergeCell ref="BK331:BM331"/>
    <mergeCell ref="AW318:AY318"/>
    <mergeCell ref="BK318:BM318"/>
    <mergeCell ref="AW322:AY322"/>
    <mergeCell ref="BK322:BM322"/>
    <mergeCell ref="BK330:BM330"/>
    <mergeCell ref="AW328:AY328"/>
    <mergeCell ref="U260:W260"/>
    <mergeCell ref="U259:W259"/>
    <mergeCell ref="U262:W262"/>
    <mergeCell ref="G271:I271"/>
    <mergeCell ref="G275:I275"/>
    <mergeCell ref="U275:W275"/>
    <mergeCell ref="G273:I273"/>
    <mergeCell ref="U273:W273"/>
    <mergeCell ref="G278:I278"/>
    <mergeCell ref="G279:I279"/>
    <mergeCell ref="AW301:AX301"/>
    <mergeCell ref="BK301:BL301"/>
    <mergeCell ref="AI306:AK306"/>
    <mergeCell ref="AW306:AY306"/>
    <mergeCell ref="BK306:BM306"/>
    <mergeCell ref="AW303:AY303"/>
    <mergeCell ref="AW299:AY299"/>
    <mergeCell ref="AW300:AY300"/>
    <mergeCell ref="AI300:AK300"/>
    <mergeCell ref="BK300:BM300"/>
    <mergeCell ref="BK299:BM299"/>
    <mergeCell ref="AI299:AK299"/>
    <mergeCell ref="AI303:AK303"/>
    <mergeCell ref="AI304:AK304"/>
    <mergeCell ref="AI305:AK305"/>
    <mergeCell ref="AI301:AJ301"/>
    <mergeCell ref="G282:I282"/>
    <mergeCell ref="G283:I283"/>
    <mergeCell ref="U289:W289"/>
    <mergeCell ref="G290:I290"/>
    <mergeCell ref="G291:I291"/>
    <mergeCell ref="G294:I294"/>
    <mergeCell ref="G300:I300"/>
    <mergeCell ref="U281:W281"/>
    <mergeCell ref="G284:I284"/>
    <mergeCell ref="G296:I296"/>
    <mergeCell ref="U282:W282"/>
    <mergeCell ref="U284:W284"/>
    <mergeCell ref="U296:W296"/>
    <mergeCell ref="G299:I299"/>
    <mergeCell ref="U303:W303"/>
    <mergeCell ref="G301:H301"/>
    <mergeCell ref="U301:V301"/>
    <mergeCell ref="U277:W277"/>
    <mergeCell ref="U278:W278"/>
    <mergeCell ref="U279:W279"/>
    <mergeCell ref="U280:W280"/>
    <mergeCell ref="U274:W274"/>
    <mergeCell ref="G274:I274"/>
    <mergeCell ref="G285:I285"/>
    <mergeCell ref="G286:I286"/>
    <mergeCell ref="G287:I287"/>
    <mergeCell ref="G288:I288"/>
    <mergeCell ref="G289:I289"/>
    <mergeCell ref="U285:W285"/>
    <mergeCell ref="U286:W286"/>
    <mergeCell ref="U287:W287"/>
    <mergeCell ref="U288:W288"/>
    <mergeCell ref="G295:I295"/>
    <mergeCell ref="U290:W290"/>
    <mergeCell ref="U291:W291"/>
    <mergeCell ref="U294:W294"/>
    <mergeCell ref="U295:W295"/>
    <mergeCell ref="A179:B179"/>
    <mergeCell ref="G184:I184"/>
    <mergeCell ref="U184:W184"/>
    <mergeCell ref="G182:I182"/>
    <mergeCell ref="U182:W182"/>
    <mergeCell ref="I186:I187"/>
    <mergeCell ref="W186:W187"/>
    <mergeCell ref="G277:I277"/>
    <mergeCell ref="G280:I280"/>
    <mergeCell ref="G281:I281"/>
    <mergeCell ref="U283:W283"/>
    <mergeCell ref="AK186:AK187"/>
    <mergeCell ref="G269:I269"/>
    <mergeCell ref="U269:W269"/>
    <mergeCell ref="G270:I270"/>
    <mergeCell ref="AI277:AK277"/>
    <mergeCell ref="AI278:AK278"/>
    <mergeCell ref="G246:I246"/>
    <mergeCell ref="U246:W246"/>
    <mergeCell ref="AI262:AK262"/>
    <mergeCell ref="AI263:AK263"/>
    <mergeCell ref="AI274:AK274"/>
    <mergeCell ref="AI266:AK266"/>
    <mergeCell ref="AI255:AK255"/>
    <mergeCell ref="AI269:AK269"/>
    <mergeCell ref="U270:W270"/>
    <mergeCell ref="AI270:AK270"/>
    <mergeCell ref="AI272:AK272"/>
    <mergeCell ref="U264:W264"/>
    <mergeCell ref="G264:I264"/>
    <mergeCell ref="U248:W248"/>
    <mergeCell ref="A184:B184"/>
    <mergeCell ref="AI310:AK310"/>
    <mergeCell ref="AW311:AY311"/>
    <mergeCell ref="AI312:AK312"/>
    <mergeCell ref="AW312:AY312"/>
    <mergeCell ref="U306:W306"/>
    <mergeCell ref="AI313:AK313"/>
    <mergeCell ref="AW313:AY313"/>
    <mergeCell ref="G316:I316"/>
    <mergeCell ref="U316:W316"/>
    <mergeCell ref="AI316:AK316"/>
    <mergeCell ref="AW316:AY316"/>
    <mergeCell ref="G313:I313"/>
    <mergeCell ref="U314:W314"/>
    <mergeCell ref="AI314:AK314"/>
    <mergeCell ref="AW314:AY314"/>
    <mergeCell ref="G315:I315"/>
    <mergeCell ref="U315:W315"/>
    <mergeCell ref="AI315:AK315"/>
    <mergeCell ref="AW315:AY315"/>
    <mergeCell ref="U313:W313"/>
    <mergeCell ref="G310:I310"/>
    <mergeCell ref="U310:W310"/>
    <mergeCell ref="U319:W319"/>
    <mergeCell ref="AI319:AK319"/>
    <mergeCell ref="AW319:AY319"/>
    <mergeCell ref="BK319:BM319"/>
    <mergeCell ref="G320:I320"/>
    <mergeCell ref="U320:W320"/>
    <mergeCell ref="AI320:AK320"/>
    <mergeCell ref="AW320:AY320"/>
    <mergeCell ref="BK320:BM320"/>
    <mergeCell ref="G340:I340"/>
    <mergeCell ref="AI345:AK345"/>
    <mergeCell ref="AW344:AY344"/>
    <mergeCell ref="AI341:AK341"/>
    <mergeCell ref="AI330:AK330"/>
    <mergeCell ref="AI331:AK331"/>
    <mergeCell ref="G345:I345"/>
    <mergeCell ref="G341:I341"/>
    <mergeCell ref="G344:I344"/>
    <mergeCell ref="U340:W340"/>
    <mergeCell ref="U341:W341"/>
    <mergeCell ref="BK335:BM335"/>
    <mergeCell ref="BK336:BM336"/>
    <mergeCell ref="BK326:BM326"/>
    <mergeCell ref="BK325:BM325"/>
    <mergeCell ref="AW325:AY325"/>
    <mergeCell ref="G329:I329"/>
    <mergeCell ref="AW330:AY330"/>
    <mergeCell ref="AW329:AY329"/>
    <mergeCell ref="U332:W332"/>
    <mergeCell ref="U333:W333"/>
    <mergeCell ref="U334:W334"/>
    <mergeCell ref="U335:W335"/>
    <mergeCell ref="G352:I352"/>
    <mergeCell ref="G353:I353"/>
    <mergeCell ref="AI323:AK323"/>
    <mergeCell ref="AW323:AY323"/>
    <mergeCell ref="BK323:BM323"/>
    <mergeCell ref="G321:I321"/>
    <mergeCell ref="U321:W321"/>
    <mergeCell ref="AI321:AK321"/>
    <mergeCell ref="AW321:AY321"/>
    <mergeCell ref="BK321:BM321"/>
    <mergeCell ref="AW326:AY326"/>
    <mergeCell ref="U326:W326"/>
    <mergeCell ref="U325:W325"/>
    <mergeCell ref="AI325:AK325"/>
    <mergeCell ref="G326:I326"/>
    <mergeCell ref="G325:I325"/>
    <mergeCell ref="BK346:BM346"/>
    <mergeCell ref="G348:I348"/>
    <mergeCell ref="G349:I349"/>
    <mergeCell ref="U348:W348"/>
    <mergeCell ref="U349:W349"/>
    <mergeCell ref="AI348:AK348"/>
    <mergeCell ref="AI349:AK349"/>
    <mergeCell ref="U336:W336"/>
    <mergeCell ref="AI332:AK332"/>
    <mergeCell ref="AI333:AK333"/>
    <mergeCell ref="U337:W337"/>
    <mergeCell ref="U338:W338"/>
    <mergeCell ref="G356:I356"/>
    <mergeCell ref="U323:W323"/>
    <mergeCell ref="AW348:AY348"/>
    <mergeCell ref="AW349:AY349"/>
    <mergeCell ref="BK348:BM348"/>
    <mergeCell ref="BK349:BM349"/>
    <mergeCell ref="G346:I346"/>
    <mergeCell ref="U346:W346"/>
    <mergeCell ref="G358:I358"/>
    <mergeCell ref="U358:W358"/>
    <mergeCell ref="AI358:AK358"/>
    <mergeCell ref="AW358:AY358"/>
    <mergeCell ref="BK358:BM358"/>
    <mergeCell ref="AW350:AY350"/>
    <mergeCell ref="AW351:AY351"/>
    <mergeCell ref="AW352:AY352"/>
    <mergeCell ref="AW353:AY353"/>
    <mergeCell ref="AW354:AY354"/>
    <mergeCell ref="AW355:AY355"/>
    <mergeCell ref="AW356:AY356"/>
    <mergeCell ref="AW357:AY357"/>
    <mergeCell ref="BK350:BM350"/>
    <mergeCell ref="BK351:BM351"/>
    <mergeCell ref="BK352:BM352"/>
    <mergeCell ref="BK353:BM353"/>
    <mergeCell ref="BK354:BM354"/>
    <mergeCell ref="BK355:BM355"/>
    <mergeCell ref="BK356:BM356"/>
    <mergeCell ref="BK357:BM357"/>
    <mergeCell ref="U353:W353"/>
    <mergeCell ref="G350:I350"/>
    <mergeCell ref="G351:I351"/>
    <mergeCell ref="G357:I357"/>
    <mergeCell ref="U356:W356"/>
    <mergeCell ref="U357:W357"/>
    <mergeCell ref="AI350:AK350"/>
    <mergeCell ref="AI351:AK351"/>
    <mergeCell ref="AI352:AK352"/>
    <mergeCell ref="AI353:AK353"/>
    <mergeCell ref="AI354:AK354"/>
    <mergeCell ref="A347:D347"/>
    <mergeCell ref="G347:I347"/>
    <mergeCell ref="U347:W347"/>
    <mergeCell ref="AI347:AK347"/>
    <mergeCell ref="AW347:AY347"/>
    <mergeCell ref="BK347:BM347"/>
    <mergeCell ref="G342:I342"/>
    <mergeCell ref="G343:I343"/>
    <mergeCell ref="U342:W342"/>
    <mergeCell ref="U343:W343"/>
    <mergeCell ref="AI342:AK342"/>
    <mergeCell ref="AI343:AK343"/>
    <mergeCell ref="AW342:AY342"/>
    <mergeCell ref="AW343:AY343"/>
    <mergeCell ref="BK342:BM342"/>
    <mergeCell ref="BK343:BM343"/>
    <mergeCell ref="U344:W344"/>
    <mergeCell ref="U345:W345"/>
    <mergeCell ref="AI344:AK344"/>
    <mergeCell ref="BK345:BM345"/>
    <mergeCell ref="AI346:AK346"/>
    <mergeCell ref="AW346:AY346"/>
    <mergeCell ref="G354:I354"/>
    <mergeCell ref="G355:I355"/>
    <mergeCell ref="AW267:AY267"/>
    <mergeCell ref="BK267:BM267"/>
    <mergeCell ref="BK262:BM262"/>
    <mergeCell ref="AW262:AY262"/>
    <mergeCell ref="BK255:BM255"/>
    <mergeCell ref="BK254:BM254"/>
    <mergeCell ref="BK259:BM259"/>
    <mergeCell ref="BK260:BM260"/>
    <mergeCell ref="BK248:BM248"/>
    <mergeCell ref="AW248:AY248"/>
    <mergeCell ref="BK250:BM250"/>
    <mergeCell ref="BK251:BM251"/>
    <mergeCell ref="BK249:BM249"/>
    <mergeCell ref="AW251:AY251"/>
    <mergeCell ref="BK265:BM265"/>
    <mergeCell ref="BK264:BM264"/>
    <mergeCell ref="BK266:BM266"/>
    <mergeCell ref="BK263:BM263"/>
    <mergeCell ref="AW252:AY252"/>
    <mergeCell ref="AW253:AY253"/>
    <mergeCell ref="AW249:AY249"/>
    <mergeCell ref="AW250:AY250"/>
    <mergeCell ref="AW257:AY257"/>
    <mergeCell ref="AW258:AY258"/>
    <mergeCell ref="BK257:BM257"/>
    <mergeCell ref="BK258:BM258"/>
    <mergeCell ref="AK192:AK193"/>
    <mergeCell ref="AY192:AY193"/>
    <mergeCell ref="AK207:AK208"/>
    <mergeCell ref="AY207:AY208"/>
    <mergeCell ref="AK204:AK205"/>
    <mergeCell ref="AY204:AY205"/>
    <mergeCell ref="I207:I208"/>
    <mergeCell ref="W207:W208"/>
    <mergeCell ref="I225:I226"/>
    <mergeCell ref="G251:I251"/>
    <mergeCell ref="I231:I232"/>
    <mergeCell ref="AI248:AK248"/>
    <mergeCell ref="G248:I248"/>
    <mergeCell ref="AI250:AK250"/>
    <mergeCell ref="G249:I249"/>
    <mergeCell ref="G250:I250"/>
    <mergeCell ref="U251:W251"/>
    <mergeCell ref="U249:W249"/>
    <mergeCell ref="U250:W250"/>
    <mergeCell ref="AI251:AK251"/>
    <mergeCell ref="AI249:AK249"/>
    <mergeCell ref="AK201:AK202"/>
    <mergeCell ref="AY201:AY202"/>
    <mergeCell ref="I228:I229"/>
    <mergeCell ref="J207:J208"/>
    <mergeCell ref="J210:J211"/>
    <mergeCell ref="J213:J214"/>
    <mergeCell ref="J216:J217"/>
    <mergeCell ref="J219:J220"/>
    <mergeCell ref="J222:J223"/>
    <mergeCell ref="AY237:AY238"/>
    <mergeCell ref="AK237:AK238"/>
    <mergeCell ref="BY207:BY208"/>
    <mergeCell ref="BM207:BM208"/>
    <mergeCell ref="BM204:BM205"/>
    <mergeCell ref="BM213:BM214"/>
    <mergeCell ref="BY216:BY217"/>
    <mergeCell ref="I219:I220"/>
    <mergeCell ref="W219:W220"/>
    <mergeCell ref="AK219:AK220"/>
    <mergeCell ref="AY219:AY220"/>
    <mergeCell ref="BM219:BM220"/>
    <mergeCell ref="BY219:BY220"/>
    <mergeCell ref="AY216:AY217"/>
    <mergeCell ref="BM216:BM217"/>
    <mergeCell ref="BK252:BM252"/>
    <mergeCell ref="AK210:AK211"/>
    <mergeCell ref="I213:I214"/>
    <mergeCell ref="W213:W214"/>
    <mergeCell ref="AK213:AK214"/>
    <mergeCell ref="BY231:BY232"/>
    <mergeCell ref="BY225:BY226"/>
    <mergeCell ref="BY228:BY229"/>
    <mergeCell ref="G252:I252"/>
    <mergeCell ref="J225:J226"/>
    <mergeCell ref="J228:J229"/>
    <mergeCell ref="J231:J232"/>
    <mergeCell ref="L204:L205"/>
    <mergeCell ref="M204:M205"/>
    <mergeCell ref="N204:N205"/>
    <mergeCell ref="AK222:AK223"/>
    <mergeCell ref="AY222:AY223"/>
    <mergeCell ref="O204:O205"/>
    <mergeCell ref="P204:P205"/>
    <mergeCell ref="BM222:BM223"/>
    <mergeCell ref="BY222:BY223"/>
    <mergeCell ref="I216:I217"/>
    <mergeCell ref="AY186:AY187"/>
    <mergeCell ref="BM186:BM187"/>
    <mergeCell ref="I189:I190"/>
    <mergeCell ref="W189:W190"/>
    <mergeCell ref="AK189:AK190"/>
    <mergeCell ref="BY210:BY211"/>
    <mergeCell ref="BY213:BY214"/>
    <mergeCell ref="I195:I196"/>
    <mergeCell ref="W195:W196"/>
    <mergeCell ref="AK195:AK196"/>
    <mergeCell ref="AY195:AY196"/>
    <mergeCell ref="BM195:BM196"/>
    <mergeCell ref="I198:I199"/>
    <mergeCell ref="W198:W199"/>
    <mergeCell ref="AK198:AK199"/>
    <mergeCell ref="AY198:AY199"/>
    <mergeCell ref="BM198:BM199"/>
    <mergeCell ref="I201:I202"/>
    <mergeCell ref="BM201:BM202"/>
    <mergeCell ref="I204:I205"/>
    <mergeCell ref="W204:W205"/>
    <mergeCell ref="BY186:BY187"/>
    <mergeCell ref="BY189:BY190"/>
    <mergeCell ref="BY192:BY193"/>
    <mergeCell ref="BM192:BM193"/>
    <mergeCell ref="BY195:BY196"/>
    <mergeCell ref="BY198:BY199"/>
    <mergeCell ref="BY201:BY202"/>
    <mergeCell ref="BY204:BY205"/>
    <mergeCell ref="W237:W238"/>
    <mergeCell ref="I237:I238"/>
    <mergeCell ref="I240:I241"/>
    <mergeCell ref="W240:W241"/>
    <mergeCell ref="AK240:AK241"/>
    <mergeCell ref="AY240:AY241"/>
    <mergeCell ref="BM240:BM241"/>
    <mergeCell ref="BM243:BM244"/>
    <mergeCell ref="AY243:AY244"/>
    <mergeCell ref="AK243:AK244"/>
    <mergeCell ref="W243:W244"/>
    <mergeCell ref="I243:I244"/>
    <mergeCell ref="I234:I235"/>
    <mergeCell ref="W234:W235"/>
    <mergeCell ref="AK234:AK235"/>
    <mergeCell ref="AY234:AY235"/>
    <mergeCell ref="BM234:BM235"/>
    <mergeCell ref="Q237:Q238"/>
    <mergeCell ref="R237:R238"/>
    <mergeCell ref="S237:S238"/>
    <mergeCell ref="T237:T238"/>
    <mergeCell ref="L240:L241"/>
    <mergeCell ref="M240:M241"/>
    <mergeCell ref="N240:N241"/>
    <mergeCell ref="O240:O241"/>
    <mergeCell ref="P240:P241"/>
    <mergeCell ref="Q240:Q241"/>
    <mergeCell ref="R240:R241"/>
    <mergeCell ref="S240:S241"/>
    <mergeCell ref="T240:T241"/>
    <mergeCell ref="L243:L244"/>
    <mergeCell ref="M243:M244"/>
    <mergeCell ref="G257:I257"/>
    <mergeCell ref="G258:I258"/>
    <mergeCell ref="U257:W257"/>
    <mergeCell ref="U258:W258"/>
    <mergeCell ref="I210:I211"/>
    <mergeCell ref="W210:W211"/>
    <mergeCell ref="A149:B149"/>
    <mergeCell ref="A134:B134"/>
    <mergeCell ref="A131:B131"/>
    <mergeCell ref="A128:B128"/>
    <mergeCell ref="A125:B125"/>
    <mergeCell ref="A122:B122"/>
    <mergeCell ref="A137:B137"/>
    <mergeCell ref="A140:B140"/>
    <mergeCell ref="A143:B143"/>
    <mergeCell ref="A146:B146"/>
    <mergeCell ref="A164:B164"/>
    <mergeCell ref="A167:B167"/>
    <mergeCell ref="A170:B170"/>
    <mergeCell ref="W201:W202"/>
    <mergeCell ref="A152:B152"/>
    <mergeCell ref="A155:B155"/>
    <mergeCell ref="A158:B158"/>
    <mergeCell ref="A161:B161"/>
    <mergeCell ref="G185:I185"/>
    <mergeCell ref="U185:W185"/>
    <mergeCell ref="I222:I223"/>
    <mergeCell ref="W222:W223"/>
    <mergeCell ref="I192:I193"/>
    <mergeCell ref="W192:W193"/>
    <mergeCell ref="A173:B173"/>
    <mergeCell ref="A176:B176"/>
    <mergeCell ref="CD9:CD10"/>
    <mergeCell ref="CE9:CE10"/>
    <mergeCell ref="CF9:CF10"/>
    <mergeCell ref="CG9:CG10"/>
    <mergeCell ref="CH9:CH10"/>
    <mergeCell ref="CI9:CI10"/>
    <mergeCell ref="CJ9:CJ10"/>
    <mergeCell ref="CK9:CK10"/>
    <mergeCell ref="CL9:CL10"/>
    <mergeCell ref="CM9:CM10"/>
    <mergeCell ref="CN9:CN10"/>
    <mergeCell ref="CO9:CO10"/>
    <mergeCell ref="CP9:CP10"/>
    <mergeCell ref="CQ9:CQ10"/>
    <mergeCell ref="A116:B116"/>
    <mergeCell ref="A119:B119"/>
    <mergeCell ref="A110:B110"/>
    <mergeCell ref="A113:B113"/>
    <mergeCell ref="A107:B107"/>
    <mergeCell ref="G103:I103"/>
    <mergeCell ref="U103:W103"/>
    <mergeCell ref="AI103:AK103"/>
    <mergeCell ref="AW103:AY103"/>
    <mergeCell ref="BK103:BM103"/>
    <mergeCell ref="BK105:BM105"/>
    <mergeCell ref="BK106:BM106"/>
    <mergeCell ref="G105:I105"/>
    <mergeCell ref="G106:I106"/>
    <mergeCell ref="G10:I10"/>
    <mergeCell ref="CA9:CA10"/>
    <mergeCell ref="CB9:CB10"/>
    <mergeCell ref="U105:W105"/>
    <mergeCell ref="DB9:DB10"/>
    <mergeCell ref="DC9:DC10"/>
    <mergeCell ref="DD9:DD10"/>
    <mergeCell ref="DE9:DE10"/>
    <mergeCell ref="DF9:DF10"/>
    <mergeCell ref="DG9:DG10"/>
    <mergeCell ref="DH9:DH10"/>
    <mergeCell ref="DI9:DI10"/>
    <mergeCell ref="CR9:CR10"/>
    <mergeCell ref="CS9:CS10"/>
    <mergeCell ref="CT9:CT10"/>
    <mergeCell ref="CU9:CU10"/>
    <mergeCell ref="CV9:CV10"/>
    <mergeCell ref="CW9:CW10"/>
    <mergeCell ref="CX9:CX10"/>
    <mergeCell ref="CY9:CY10"/>
    <mergeCell ref="CZ9:CZ10"/>
    <mergeCell ref="DA186:DA187"/>
    <mergeCell ref="DB186:DB187"/>
    <mergeCell ref="DS9:DS10"/>
    <mergeCell ref="DT9:DT10"/>
    <mergeCell ref="DU9:DU10"/>
    <mergeCell ref="DV9:DV10"/>
    <mergeCell ref="CD186:CD187"/>
    <mergeCell ref="CE186:CE187"/>
    <mergeCell ref="CF186:CF187"/>
    <mergeCell ref="CG186:CG187"/>
    <mergeCell ref="CH186:CH187"/>
    <mergeCell ref="CI186:CI187"/>
    <mergeCell ref="CJ186:CJ187"/>
    <mergeCell ref="CK186:CK187"/>
    <mergeCell ref="CL186:CL187"/>
    <mergeCell ref="CM186:CM187"/>
    <mergeCell ref="CN186:CN187"/>
    <mergeCell ref="CO186:CO187"/>
    <mergeCell ref="CP186:CP187"/>
    <mergeCell ref="CQ186:CQ187"/>
    <mergeCell ref="CR186:CR187"/>
    <mergeCell ref="CS186:CS187"/>
    <mergeCell ref="DJ9:DJ10"/>
    <mergeCell ref="DK9:DK10"/>
    <mergeCell ref="DL9:DL10"/>
    <mergeCell ref="DM9:DM10"/>
    <mergeCell ref="DN9:DN10"/>
    <mergeCell ref="DO9:DO10"/>
    <mergeCell ref="DP9:DP10"/>
    <mergeCell ref="DQ9:DQ10"/>
    <mergeCell ref="DR9:DR10"/>
    <mergeCell ref="DA9:DA10"/>
    <mergeCell ref="CD225:CD226"/>
    <mergeCell ref="DC186:DC187"/>
    <mergeCell ref="DD186:DD187"/>
    <mergeCell ref="DE186:DE187"/>
    <mergeCell ref="DF186:DF187"/>
    <mergeCell ref="DG186:DG187"/>
    <mergeCell ref="CD189:CD190"/>
    <mergeCell ref="CD192:CD193"/>
    <mergeCell ref="CD195:CD196"/>
    <mergeCell ref="CD198:CD199"/>
    <mergeCell ref="CN189:CN190"/>
    <mergeCell ref="CO189:CO190"/>
    <mergeCell ref="CP189:CP190"/>
    <mergeCell ref="CQ189:CQ190"/>
    <mergeCell ref="CR189:CR190"/>
    <mergeCell ref="CS189:CS190"/>
    <mergeCell ref="CT189:CT190"/>
    <mergeCell ref="CU189:CU190"/>
    <mergeCell ref="CV189:CV190"/>
    <mergeCell ref="CW189:CW190"/>
    <mergeCell ref="CX189:CX190"/>
    <mergeCell ref="CY189:CY190"/>
    <mergeCell ref="CZ189:CZ190"/>
    <mergeCell ref="DA189:DA190"/>
    <mergeCell ref="DB189:DB190"/>
    <mergeCell ref="CT186:CT187"/>
    <mergeCell ref="CU186:CU187"/>
    <mergeCell ref="CV186:CV187"/>
    <mergeCell ref="CW186:CW187"/>
    <mergeCell ref="CX186:CX187"/>
    <mergeCell ref="CY186:CY187"/>
    <mergeCell ref="CZ186:CZ187"/>
    <mergeCell ref="CD228:CD229"/>
    <mergeCell ref="CD231:CD232"/>
    <mergeCell ref="CD234:CD235"/>
    <mergeCell ref="CD237:CD238"/>
    <mergeCell ref="CD240:CD241"/>
    <mergeCell ref="CD243:CD244"/>
    <mergeCell ref="CE189:CE190"/>
    <mergeCell ref="CE192:CE193"/>
    <mergeCell ref="CE195:CE196"/>
    <mergeCell ref="CE198:CE199"/>
    <mergeCell ref="CE201:CE202"/>
    <mergeCell ref="CE204:CE205"/>
    <mergeCell ref="CE207:CE208"/>
    <mergeCell ref="CE210:CE211"/>
    <mergeCell ref="CE213:CE214"/>
    <mergeCell ref="CE216:CE217"/>
    <mergeCell ref="CE219:CE220"/>
    <mergeCell ref="CE222:CE223"/>
    <mergeCell ref="CE225:CE226"/>
    <mergeCell ref="CE228:CE229"/>
    <mergeCell ref="CE231:CE232"/>
    <mergeCell ref="CE234:CE235"/>
    <mergeCell ref="CE237:CE238"/>
    <mergeCell ref="CE240:CE241"/>
    <mergeCell ref="CD201:CD202"/>
    <mergeCell ref="CD204:CD205"/>
    <mergeCell ref="CD207:CD208"/>
    <mergeCell ref="CD210:CD211"/>
    <mergeCell ref="CD213:CD214"/>
    <mergeCell ref="CD216:CD217"/>
    <mergeCell ref="CD219:CD220"/>
    <mergeCell ref="CD222:CD223"/>
    <mergeCell ref="CE243:CE244"/>
    <mergeCell ref="CF189:CF190"/>
    <mergeCell ref="CG189:CG190"/>
    <mergeCell ref="CH189:CH190"/>
    <mergeCell ref="CI189:CI190"/>
    <mergeCell ref="CJ189:CJ190"/>
    <mergeCell ref="CK189:CK190"/>
    <mergeCell ref="CL189:CL190"/>
    <mergeCell ref="CM189:CM190"/>
    <mergeCell ref="CF204:CF205"/>
    <mergeCell ref="CF207:CF208"/>
    <mergeCell ref="CF210:CF211"/>
    <mergeCell ref="CF213:CF214"/>
    <mergeCell ref="CF216:CF217"/>
    <mergeCell ref="CF219:CF220"/>
    <mergeCell ref="CF222:CF223"/>
    <mergeCell ref="CF225:CF226"/>
    <mergeCell ref="CF228:CF229"/>
    <mergeCell ref="CF231:CF232"/>
    <mergeCell ref="CF234:CF235"/>
    <mergeCell ref="CF237:CF238"/>
    <mergeCell ref="CF240:CF241"/>
    <mergeCell ref="CF243:CF244"/>
    <mergeCell ref="CG204:CG205"/>
    <mergeCell ref="CG234:CG235"/>
    <mergeCell ref="CG237:CG238"/>
    <mergeCell ref="CG240:CG241"/>
    <mergeCell ref="CG243:CG244"/>
    <mergeCell ref="CH204:CH205"/>
    <mergeCell ref="CH207:CH208"/>
    <mergeCell ref="CH210:CH211"/>
    <mergeCell ref="CH213:CH214"/>
    <mergeCell ref="DC189:DC190"/>
    <mergeCell ref="DD189:DD190"/>
    <mergeCell ref="DE189:DE190"/>
    <mergeCell ref="DF189:DF190"/>
    <mergeCell ref="DG189:DG190"/>
    <mergeCell ref="CF192:CF193"/>
    <mergeCell ref="CF195:CF196"/>
    <mergeCell ref="CF198:CF199"/>
    <mergeCell ref="CF201:CF202"/>
    <mergeCell ref="CG192:CG193"/>
    <mergeCell ref="CG195:CG196"/>
    <mergeCell ref="CG198:CG199"/>
    <mergeCell ref="CG201:CG202"/>
    <mergeCell ref="CI192:CI193"/>
    <mergeCell ref="CJ192:CJ193"/>
    <mergeCell ref="CK192:CK193"/>
    <mergeCell ref="CL192:CL193"/>
    <mergeCell ref="CM192:CM193"/>
    <mergeCell ref="CN192:CN193"/>
    <mergeCell ref="CO192:CO193"/>
    <mergeCell ref="CP192:CP193"/>
    <mergeCell ref="CQ192:CQ193"/>
    <mergeCell ref="CR192:CR193"/>
    <mergeCell ref="CS192:CS193"/>
    <mergeCell ref="DB192:DB193"/>
    <mergeCell ref="CH192:CH193"/>
    <mergeCell ref="CH195:CH196"/>
    <mergeCell ref="CH198:CH199"/>
    <mergeCell ref="CH201:CH202"/>
    <mergeCell ref="DC192:DC193"/>
    <mergeCell ref="DD192:DD193"/>
    <mergeCell ref="DE192:DE193"/>
    <mergeCell ref="CH216:CH217"/>
    <mergeCell ref="CH219:CH220"/>
    <mergeCell ref="CH222:CH223"/>
    <mergeCell ref="CH225:CH226"/>
    <mergeCell ref="CH228:CH229"/>
    <mergeCell ref="CH231:CH232"/>
    <mergeCell ref="CH234:CH235"/>
    <mergeCell ref="CH237:CH238"/>
    <mergeCell ref="CH240:CH241"/>
    <mergeCell ref="CH243:CH244"/>
    <mergeCell ref="CG207:CG208"/>
    <mergeCell ref="CG210:CG211"/>
    <mergeCell ref="CG213:CG214"/>
    <mergeCell ref="CG216:CG217"/>
    <mergeCell ref="CG219:CG220"/>
    <mergeCell ref="CG222:CG223"/>
    <mergeCell ref="CG225:CG226"/>
    <mergeCell ref="CG228:CG229"/>
    <mergeCell ref="CG231:CG232"/>
    <mergeCell ref="DF192:DF193"/>
    <mergeCell ref="DG192:DG193"/>
    <mergeCell ref="CI195:CI196"/>
    <mergeCell ref="CJ195:CJ196"/>
    <mergeCell ref="CK195:CK196"/>
    <mergeCell ref="CL195:CL196"/>
    <mergeCell ref="CM195:CM196"/>
    <mergeCell ref="CN195:CN196"/>
    <mergeCell ref="CO195:CO196"/>
    <mergeCell ref="CP195:CP196"/>
    <mergeCell ref="CQ195:CQ196"/>
    <mergeCell ref="CR195:CR196"/>
    <mergeCell ref="CS195:CS196"/>
    <mergeCell ref="CT195:CT196"/>
    <mergeCell ref="CU195:CU196"/>
    <mergeCell ref="CV195:CV196"/>
    <mergeCell ref="CW195:CW196"/>
    <mergeCell ref="CX195:CX196"/>
    <mergeCell ref="CY195:CY196"/>
    <mergeCell ref="CZ195:CZ196"/>
    <mergeCell ref="DA195:DA196"/>
    <mergeCell ref="CT192:CT193"/>
    <mergeCell ref="CU192:CU193"/>
    <mergeCell ref="CV192:CV193"/>
    <mergeCell ref="CW192:CW193"/>
    <mergeCell ref="CX192:CX193"/>
    <mergeCell ref="CY192:CY193"/>
    <mergeCell ref="CZ192:CZ193"/>
    <mergeCell ref="DA192:DA193"/>
    <mergeCell ref="DB195:DB196"/>
    <mergeCell ref="DC195:DC196"/>
    <mergeCell ref="DD195:DD196"/>
    <mergeCell ref="CU201:CU202"/>
    <mergeCell ref="CV201:CV202"/>
    <mergeCell ref="CW201:CW202"/>
    <mergeCell ref="CX201:CX202"/>
    <mergeCell ref="CY201:CY202"/>
    <mergeCell ref="DE195:DE196"/>
    <mergeCell ref="DF195:DF196"/>
    <mergeCell ref="DG195:DG196"/>
    <mergeCell ref="CI198:CI199"/>
    <mergeCell ref="CJ198:CJ199"/>
    <mergeCell ref="CK198:CK199"/>
    <mergeCell ref="CL198:CL199"/>
    <mergeCell ref="CM198:CM199"/>
    <mergeCell ref="CN198:CN199"/>
    <mergeCell ref="CO198:CO199"/>
    <mergeCell ref="CP198:CP199"/>
    <mergeCell ref="CQ198:CQ199"/>
    <mergeCell ref="CR198:CR199"/>
    <mergeCell ref="CS198:CS199"/>
    <mergeCell ref="CT198:CT199"/>
    <mergeCell ref="CU198:CU199"/>
    <mergeCell ref="CV198:CV199"/>
    <mergeCell ref="CW198:CW199"/>
    <mergeCell ref="CX198:CX199"/>
    <mergeCell ref="CY198:CY199"/>
    <mergeCell ref="CZ198:CZ199"/>
    <mergeCell ref="DB198:DB199"/>
    <mergeCell ref="DC198:DC199"/>
    <mergeCell ref="DD198:DD199"/>
    <mergeCell ref="DE198:DE199"/>
    <mergeCell ref="DF198:DF199"/>
    <mergeCell ref="DG198:DG199"/>
    <mergeCell ref="CI204:CI205"/>
    <mergeCell ref="CJ204:CJ205"/>
    <mergeCell ref="CK204:CK205"/>
    <mergeCell ref="CL204:CL205"/>
    <mergeCell ref="CM204:CM205"/>
    <mergeCell ref="CN204:CN205"/>
    <mergeCell ref="CO204:CO205"/>
    <mergeCell ref="CP204:CP205"/>
    <mergeCell ref="CQ204:CQ205"/>
    <mergeCell ref="CR204:CR205"/>
    <mergeCell ref="CS204:CS205"/>
    <mergeCell ref="CT204:CT205"/>
    <mergeCell ref="CU204:CU205"/>
    <mergeCell ref="CV204:CV205"/>
    <mergeCell ref="CW204:CW205"/>
    <mergeCell ref="CX204:CX205"/>
    <mergeCell ref="DA198:DA199"/>
    <mergeCell ref="CY204:CY205"/>
    <mergeCell ref="CZ204:CZ205"/>
    <mergeCell ref="DA204:DA205"/>
    <mergeCell ref="CI201:CI202"/>
    <mergeCell ref="CJ201:CJ202"/>
    <mergeCell ref="CK201:CK202"/>
    <mergeCell ref="CL201:CL202"/>
    <mergeCell ref="CM201:CM202"/>
    <mergeCell ref="CN201:CN202"/>
    <mergeCell ref="CO201:CO202"/>
    <mergeCell ref="CP201:CP202"/>
    <mergeCell ref="CQ201:CQ202"/>
    <mergeCell ref="CR201:CR202"/>
    <mergeCell ref="CS201:CS202"/>
    <mergeCell ref="CT201:CT202"/>
    <mergeCell ref="CV210:CV211"/>
    <mergeCell ref="CW210:CW211"/>
    <mergeCell ref="CX210:CX211"/>
    <mergeCell ref="CY210:CY211"/>
    <mergeCell ref="DB204:DB205"/>
    <mergeCell ref="DC204:DC205"/>
    <mergeCell ref="DD204:DD205"/>
    <mergeCell ref="DE204:DE205"/>
    <mergeCell ref="DF204:DF205"/>
    <mergeCell ref="DG204:DG205"/>
    <mergeCell ref="CZ201:CZ202"/>
    <mergeCell ref="DA201:DA202"/>
    <mergeCell ref="DB201:DB202"/>
    <mergeCell ref="DC201:DC202"/>
    <mergeCell ref="DD201:DD202"/>
    <mergeCell ref="DE201:DE202"/>
    <mergeCell ref="DF201:DF202"/>
    <mergeCell ref="DG201:DG202"/>
    <mergeCell ref="DB207:DB208"/>
    <mergeCell ref="DC207:DC208"/>
    <mergeCell ref="DD207:DD208"/>
    <mergeCell ref="DE207:DE208"/>
    <mergeCell ref="DF207:DF208"/>
    <mergeCell ref="DG207:DG208"/>
    <mergeCell ref="DA207:DA208"/>
    <mergeCell ref="CI213:CI214"/>
    <mergeCell ref="CJ213:CJ214"/>
    <mergeCell ref="CK213:CK214"/>
    <mergeCell ref="CL213:CL214"/>
    <mergeCell ref="CM213:CM214"/>
    <mergeCell ref="CN213:CN214"/>
    <mergeCell ref="CO213:CO214"/>
    <mergeCell ref="CP213:CP214"/>
    <mergeCell ref="CQ213:CQ214"/>
    <mergeCell ref="CR213:CR214"/>
    <mergeCell ref="CS213:CS214"/>
    <mergeCell ref="CT213:CT214"/>
    <mergeCell ref="CU213:CU214"/>
    <mergeCell ref="CV213:CV214"/>
    <mergeCell ref="CW213:CW214"/>
    <mergeCell ref="CX213:CX214"/>
    <mergeCell ref="CI207:CI208"/>
    <mergeCell ref="CJ207:CJ208"/>
    <mergeCell ref="CK207:CK208"/>
    <mergeCell ref="CL207:CL208"/>
    <mergeCell ref="CM207:CM208"/>
    <mergeCell ref="CN207:CN208"/>
    <mergeCell ref="CO207:CO208"/>
    <mergeCell ref="CI210:CI211"/>
    <mergeCell ref="CJ210:CJ211"/>
    <mergeCell ref="CK210:CK211"/>
    <mergeCell ref="CL210:CL211"/>
    <mergeCell ref="CM210:CM211"/>
    <mergeCell ref="CN210:CN211"/>
    <mergeCell ref="CO210:CO211"/>
    <mergeCell ref="CP210:CP211"/>
    <mergeCell ref="CQ210:CQ211"/>
    <mergeCell ref="CP207:CP208"/>
    <mergeCell ref="CQ207:CQ208"/>
    <mergeCell ref="CY213:CY214"/>
    <mergeCell ref="CZ213:CZ214"/>
    <mergeCell ref="DA213:DA214"/>
    <mergeCell ref="DB213:DB214"/>
    <mergeCell ref="DC213:DC214"/>
    <mergeCell ref="DD213:DD214"/>
    <mergeCell ref="DE213:DE214"/>
    <mergeCell ref="DF213:DF214"/>
    <mergeCell ref="DG213:DG214"/>
    <mergeCell ref="CZ210:CZ211"/>
    <mergeCell ref="DA210:DA211"/>
    <mergeCell ref="DB210:DB211"/>
    <mergeCell ref="DC210:DC211"/>
    <mergeCell ref="DD210:DD211"/>
    <mergeCell ref="DE210:DE211"/>
    <mergeCell ref="DF210:DF211"/>
    <mergeCell ref="DG210:DG211"/>
    <mergeCell ref="CR207:CR208"/>
    <mergeCell ref="CS207:CS208"/>
    <mergeCell ref="CT207:CT208"/>
    <mergeCell ref="CU207:CU208"/>
    <mergeCell ref="CV207:CV208"/>
    <mergeCell ref="CW207:CW208"/>
    <mergeCell ref="CX207:CX208"/>
    <mergeCell ref="CY207:CY208"/>
    <mergeCell ref="CZ207:CZ208"/>
    <mergeCell ref="CR210:CR211"/>
    <mergeCell ref="CS210:CS211"/>
    <mergeCell ref="CT210:CT211"/>
    <mergeCell ref="CU210:CU211"/>
    <mergeCell ref="DB216:DB217"/>
    <mergeCell ref="DC216:DC217"/>
    <mergeCell ref="DD216:DD217"/>
    <mergeCell ref="DE216:DE217"/>
    <mergeCell ref="DF216:DF217"/>
    <mergeCell ref="DG216:DG217"/>
    <mergeCell ref="CI219:CI220"/>
    <mergeCell ref="CJ219:CJ220"/>
    <mergeCell ref="CK219:CK220"/>
    <mergeCell ref="CL219:CL220"/>
    <mergeCell ref="CM219:CM220"/>
    <mergeCell ref="CN219:CN220"/>
    <mergeCell ref="CO219:CO220"/>
    <mergeCell ref="CP219:CP220"/>
    <mergeCell ref="CQ219:CQ220"/>
    <mergeCell ref="CR219:CR220"/>
    <mergeCell ref="CS219:CS220"/>
    <mergeCell ref="CT219:CT220"/>
    <mergeCell ref="CU219:CU220"/>
    <mergeCell ref="CV219:CV220"/>
    <mergeCell ref="CW219:CW220"/>
    <mergeCell ref="CX219:CX220"/>
    <mergeCell ref="CY219:CY220"/>
    <mergeCell ref="CR216:CR217"/>
    <mergeCell ref="CS216:CS217"/>
    <mergeCell ref="CT216:CT217"/>
    <mergeCell ref="CU216:CU217"/>
    <mergeCell ref="CV216:CV217"/>
    <mergeCell ref="CW216:CW217"/>
    <mergeCell ref="CX216:CX217"/>
    <mergeCell ref="CY216:CY217"/>
    <mergeCell ref="CZ216:CZ217"/>
    <mergeCell ref="CI222:CI223"/>
    <mergeCell ref="CJ222:CJ223"/>
    <mergeCell ref="CK222:CK223"/>
    <mergeCell ref="CL222:CL223"/>
    <mergeCell ref="CM222:CM223"/>
    <mergeCell ref="CN222:CN223"/>
    <mergeCell ref="CO222:CO223"/>
    <mergeCell ref="CP222:CP223"/>
    <mergeCell ref="CQ222:CQ223"/>
    <mergeCell ref="CR222:CR223"/>
    <mergeCell ref="CS222:CS223"/>
    <mergeCell ref="CT222:CT223"/>
    <mergeCell ref="CU222:CU223"/>
    <mergeCell ref="CV222:CV223"/>
    <mergeCell ref="CW222:CW223"/>
    <mergeCell ref="CX222:CX223"/>
    <mergeCell ref="DA216:DA217"/>
    <mergeCell ref="CI216:CI217"/>
    <mergeCell ref="CJ216:CJ217"/>
    <mergeCell ref="CK216:CK217"/>
    <mergeCell ref="CL216:CL217"/>
    <mergeCell ref="CM216:CM217"/>
    <mergeCell ref="CN216:CN217"/>
    <mergeCell ref="CO216:CO217"/>
    <mergeCell ref="CP216:CP217"/>
    <mergeCell ref="CQ216:CQ217"/>
    <mergeCell ref="CY222:CY223"/>
    <mergeCell ref="CZ222:CZ223"/>
    <mergeCell ref="DA222:DA223"/>
    <mergeCell ref="CV228:CV229"/>
    <mergeCell ref="CW228:CW229"/>
    <mergeCell ref="CX228:CX229"/>
    <mergeCell ref="CY228:CY229"/>
    <mergeCell ref="DB222:DB223"/>
    <mergeCell ref="DC222:DC223"/>
    <mergeCell ref="DD222:DD223"/>
    <mergeCell ref="DE222:DE223"/>
    <mergeCell ref="DF222:DF223"/>
    <mergeCell ref="DG222:DG223"/>
    <mergeCell ref="CZ219:CZ220"/>
    <mergeCell ref="DA219:DA220"/>
    <mergeCell ref="DB219:DB220"/>
    <mergeCell ref="DC219:DC220"/>
    <mergeCell ref="DD219:DD220"/>
    <mergeCell ref="DE219:DE220"/>
    <mergeCell ref="DF219:DF220"/>
    <mergeCell ref="DG219:DG220"/>
    <mergeCell ref="DB225:DB226"/>
    <mergeCell ref="DC225:DC226"/>
    <mergeCell ref="DD225:DD226"/>
    <mergeCell ref="DE225:DE226"/>
    <mergeCell ref="DF225:DF226"/>
    <mergeCell ref="DG225:DG226"/>
    <mergeCell ref="DA225:DA226"/>
    <mergeCell ref="CI231:CI232"/>
    <mergeCell ref="CJ231:CJ232"/>
    <mergeCell ref="CK231:CK232"/>
    <mergeCell ref="CL231:CL232"/>
    <mergeCell ref="CM231:CM232"/>
    <mergeCell ref="CN231:CN232"/>
    <mergeCell ref="CO231:CO232"/>
    <mergeCell ref="CP231:CP232"/>
    <mergeCell ref="CQ231:CQ232"/>
    <mergeCell ref="CR231:CR232"/>
    <mergeCell ref="CS231:CS232"/>
    <mergeCell ref="CT231:CT232"/>
    <mergeCell ref="CU231:CU232"/>
    <mergeCell ref="CV231:CV232"/>
    <mergeCell ref="CW231:CW232"/>
    <mergeCell ref="CX231:CX232"/>
    <mergeCell ref="CI225:CI226"/>
    <mergeCell ref="CJ225:CJ226"/>
    <mergeCell ref="CK225:CK226"/>
    <mergeCell ref="CL225:CL226"/>
    <mergeCell ref="CM225:CM226"/>
    <mergeCell ref="CN225:CN226"/>
    <mergeCell ref="CO225:CO226"/>
    <mergeCell ref="CI228:CI229"/>
    <mergeCell ref="CJ228:CJ229"/>
    <mergeCell ref="CK228:CK229"/>
    <mergeCell ref="CL228:CL229"/>
    <mergeCell ref="CM228:CM229"/>
    <mergeCell ref="CN228:CN229"/>
    <mergeCell ref="CO228:CO229"/>
    <mergeCell ref="CP228:CP229"/>
    <mergeCell ref="CQ228:CQ229"/>
    <mergeCell ref="CP225:CP226"/>
    <mergeCell ref="CQ225:CQ226"/>
    <mergeCell ref="CY231:CY232"/>
    <mergeCell ref="CZ231:CZ232"/>
    <mergeCell ref="DA231:DA232"/>
    <mergeCell ref="DB231:DB232"/>
    <mergeCell ref="DC231:DC232"/>
    <mergeCell ref="DD231:DD232"/>
    <mergeCell ref="DE231:DE232"/>
    <mergeCell ref="DF231:DF232"/>
    <mergeCell ref="DG231:DG232"/>
    <mergeCell ref="CZ228:CZ229"/>
    <mergeCell ref="DA228:DA229"/>
    <mergeCell ref="DB228:DB229"/>
    <mergeCell ref="DC228:DC229"/>
    <mergeCell ref="DD228:DD229"/>
    <mergeCell ref="DE228:DE229"/>
    <mergeCell ref="DF228:DF229"/>
    <mergeCell ref="DG228:DG229"/>
    <mergeCell ref="CR225:CR226"/>
    <mergeCell ref="CS225:CS226"/>
    <mergeCell ref="CT225:CT226"/>
    <mergeCell ref="CU225:CU226"/>
    <mergeCell ref="CV225:CV226"/>
    <mergeCell ref="CW225:CW226"/>
    <mergeCell ref="CX225:CX226"/>
    <mergeCell ref="CY225:CY226"/>
    <mergeCell ref="CZ225:CZ226"/>
    <mergeCell ref="CR228:CR229"/>
    <mergeCell ref="CS228:CS229"/>
    <mergeCell ref="CT228:CT229"/>
    <mergeCell ref="CU228:CU229"/>
    <mergeCell ref="DC234:DC235"/>
    <mergeCell ref="DD234:DD235"/>
    <mergeCell ref="DE234:DE235"/>
    <mergeCell ref="DF234:DF235"/>
    <mergeCell ref="DG234:DG235"/>
    <mergeCell ref="CI237:CI238"/>
    <mergeCell ref="CJ237:CJ238"/>
    <mergeCell ref="CK237:CK238"/>
    <mergeCell ref="CL237:CL238"/>
    <mergeCell ref="CM237:CM238"/>
    <mergeCell ref="CN237:CN238"/>
    <mergeCell ref="CO237:CO238"/>
    <mergeCell ref="CP237:CP238"/>
    <mergeCell ref="CQ237:CQ238"/>
    <mergeCell ref="CR237:CR238"/>
    <mergeCell ref="CS237:CS238"/>
    <mergeCell ref="CT237:CT238"/>
    <mergeCell ref="CU237:CU238"/>
    <mergeCell ref="CV237:CV238"/>
    <mergeCell ref="CW237:CW238"/>
    <mergeCell ref="CX237:CX238"/>
    <mergeCell ref="CY237:CY238"/>
    <mergeCell ref="CR234:CR235"/>
    <mergeCell ref="CS234:CS235"/>
    <mergeCell ref="CT234:CT235"/>
    <mergeCell ref="CU234:CU235"/>
    <mergeCell ref="CV234:CV235"/>
    <mergeCell ref="CW234:CW235"/>
    <mergeCell ref="CX234:CX235"/>
    <mergeCell ref="CY234:CY235"/>
    <mergeCell ref="CZ234:CZ235"/>
    <mergeCell ref="CV240:CV241"/>
    <mergeCell ref="CW240:CW241"/>
    <mergeCell ref="CX240:CX241"/>
    <mergeCell ref="DA234:DA235"/>
    <mergeCell ref="CI234:CI235"/>
    <mergeCell ref="CJ234:CJ235"/>
    <mergeCell ref="CK234:CK235"/>
    <mergeCell ref="CL234:CL235"/>
    <mergeCell ref="CM234:CM235"/>
    <mergeCell ref="CN234:CN235"/>
    <mergeCell ref="CO234:CO235"/>
    <mergeCell ref="CP234:CP235"/>
    <mergeCell ref="CQ234:CQ235"/>
    <mergeCell ref="CY240:CY241"/>
    <mergeCell ref="CZ240:CZ241"/>
    <mergeCell ref="DA240:DA241"/>
    <mergeCell ref="DB234:DB235"/>
    <mergeCell ref="DB240:DB241"/>
    <mergeCell ref="DC240:DC241"/>
    <mergeCell ref="DD240:DD241"/>
    <mergeCell ref="DE240:DE241"/>
    <mergeCell ref="DF240:DF241"/>
    <mergeCell ref="DG240:DG241"/>
    <mergeCell ref="CZ237:CZ238"/>
    <mergeCell ref="DA237:DA238"/>
    <mergeCell ref="DB237:DB238"/>
    <mergeCell ref="DC237:DC238"/>
    <mergeCell ref="DD237:DD238"/>
    <mergeCell ref="DE237:DE238"/>
    <mergeCell ref="DF237:DF238"/>
    <mergeCell ref="DG237:DG238"/>
    <mergeCell ref="DA243:DA244"/>
    <mergeCell ref="DB243:DB244"/>
    <mergeCell ref="DC243:DC244"/>
    <mergeCell ref="DD243:DD244"/>
    <mergeCell ref="DE243:DE244"/>
    <mergeCell ref="DF243:DF244"/>
    <mergeCell ref="DG243:DG244"/>
    <mergeCell ref="G3:BM7"/>
    <mergeCell ref="CR243:CR244"/>
    <mergeCell ref="CS243:CS244"/>
    <mergeCell ref="CT243:CT244"/>
    <mergeCell ref="CU243:CU244"/>
    <mergeCell ref="CV243:CV244"/>
    <mergeCell ref="CW243:CW244"/>
    <mergeCell ref="CX243:CX244"/>
    <mergeCell ref="CY243:CY244"/>
    <mergeCell ref="CZ243:CZ244"/>
    <mergeCell ref="CI243:CI244"/>
    <mergeCell ref="CJ243:CJ244"/>
    <mergeCell ref="CK243:CK244"/>
    <mergeCell ref="CL243:CL244"/>
    <mergeCell ref="CM243:CM244"/>
    <mergeCell ref="CN243:CN244"/>
    <mergeCell ref="CO243:CO244"/>
    <mergeCell ref="CP243:CP244"/>
    <mergeCell ref="CQ243:CQ244"/>
    <mergeCell ref="CI240:CI241"/>
    <mergeCell ref="CJ240:CJ241"/>
    <mergeCell ref="CK240:CK241"/>
    <mergeCell ref="CL240:CL241"/>
    <mergeCell ref="CM240:CM241"/>
    <mergeCell ref="CN240:CN241"/>
    <mergeCell ref="CO240:CO241"/>
    <mergeCell ref="CP240:CP241"/>
    <mergeCell ref="CQ240:CQ241"/>
    <mergeCell ref="CR240:CR241"/>
    <mergeCell ref="CS240:CS241"/>
    <mergeCell ref="CT240:CT241"/>
    <mergeCell ref="CU240:CU241"/>
  </mergeCells>
  <phoneticPr fontId="17" type="noConversion"/>
  <conditionalFormatting sqref="A13">
    <cfRule type="cellIs" dxfId="325" priority="1560" operator="equal">
      <formula>"Name (PI)"</formula>
    </cfRule>
  </conditionalFormatting>
  <conditionalFormatting sqref="A16 A19 A22 A25 A28 A31 A34 A37 A40">
    <cfRule type="cellIs" dxfId="324" priority="1559" operator="equal">
      <formula>"Name"</formula>
    </cfRule>
  </conditionalFormatting>
  <conditionalFormatting sqref="A43">
    <cfRule type="cellIs" dxfId="323" priority="1512" operator="equal">
      <formula>"Name"</formula>
    </cfRule>
  </conditionalFormatting>
  <conditionalFormatting sqref="A46">
    <cfRule type="cellIs" dxfId="322" priority="1504" operator="equal">
      <formula>"Name"</formula>
    </cfRule>
  </conditionalFormatting>
  <conditionalFormatting sqref="A49">
    <cfRule type="cellIs" dxfId="321" priority="1496" operator="equal">
      <formula>"Name"</formula>
    </cfRule>
  </conditionalFormatting>
  <conditionalFormatting sqref="A52">
    <cfRule type="cellIs" dxfId="320" priority="1488" operator="equal">
      <formula>"Name"</formula>
    </cfRule>
  </conditionalFormatting>
  <conditionalFormatting sqref="A55">
    <cfRule type="cellIs" dxfId="319" priority="1480" operator="equal">
      <formula>"Name"</formula>
    </cfRule>
  </conditionalFormatting>
  <conditionalFormatting sqref="A58">
    <cfRule type="cellIs" dxfId="318" priority="1472" operator="equal">
      <formula>"Name"</formula>
    </cfRule>
  </conditionalFormatting>
  <conditionalFormatting sqref="A61">
    <cfRule type="cellIs" dxfId="317" priority="1464" operator="equal">
      <formula>"Name"</formula>
    </cfRule>
  </conditionalFormatting>
  <conditionalFormatting sqref="A64">
    <cfRule type="cellIs" dxfId="316" priority="1456" operator="equal">
      <formula>"Name"</formula>
    </cfRule>
  </conditionalFormatting>
  <conditionalFormatting sqref="A67">
    <cfRule type="cellIs" dxfId="315" priority="1448" operator="equal">
      <formula>"Name"</formula>
    </cfRule>
  </conditionalFormatting>
  <conditionalFormatting sqref="A70">
    <cfRule type="cellIs" dxfId="314" priority="1440" operator="equal">
      <formula>"Name"</formula>
    </cfRule>
  </conditionalFormatting>
  <conditionalFormatting sqref="A73">
    <cfRule type="cellIs" dxfId="313" priority="1432" operator="equal">
      <formula>"Name"</formula>
    </cfRule>
  </conditionalFormatting>
  <conditionalFormatting sqref="A76">
    <cfRule type="cellIs" dxfId="312" priority="1424" operator="equal">
      <formula>"Name"</formula>
    </cfRule>
  </conditionalFormatting>
  <conditionalFormatting sqref="A79">
    <cfRule type="cellIs" dxfId="311" priority="1416" operator="equal">
      <formula>"Name"</formula>
    </cfRule>
  </conditionalFormatting>
  <conditionalFormatting sqref="A82">
    <cfRule type="cellIs" dxfId="310" priority="1408" operator="equal">
      <formula>"Name"</formula>
    </cfRule>
  </conditionalFormatting>
  <conditionalFormatting sqref="A85">
    <cfRule type="cellIs" dxfId="309" priority="1400" operator="equal">
      <formula>"Name"</formula>
    </cfRule>
  </conditionalFormatting>
  <conditionalFormatting sqref="A88">
    <cfRule type="cellIs" dxfId="308" priority="1392" operator="equal">
      <formula>"Name"</formula>
    </cfRule>
  </conditionalFormatting>
  <conditionalFormatting sqref="A91">
    <cfRule type="cellIs" dxfId="307" priority="1384" operator="equal">
      <formula>"Name"</formula>
    </cfRule>
  </conditionalFormatting>
  <conditionalFormatting sqref="A94">
    <cfRule type="cellIs" dxfId="306" priority="1376" operator="equal">
      <formula>"Name"</formula>
    </cfRule>
  </conditionalFormatting>
  <conditionalFormatting sqref="A97">
    <cfRule type="cellIs" dxfId="305" priority="1368" operator="equal">
      <formula>"Name"</formula>
    </cfRule>
  </conditionalFormatting>
  <conditionalFormatting sqref="A100">
    <cfRule type="cellIs" dxfId="304" priority="1360" operator="equal">
      <formula>"Name"</formula>
    </cfRule>
  </conditionalFormatting>
  <conditionalFormatting sqref="A264:A273 A312:A321">
    <cfRule type="cellIs" dxfId="303" priority="1538" operator="equal">
      <formula>"INSERT ITEM NAME"</formula>
    </cfRule>
  </conditionalFormatting>
  <conditionalFormatting sqref="A327:A336">
    <cfRule type="cellIs" dxfId="302" priority="1535" operator="equal">
      <formula>"INSERT SUBCONTRACT NAME"</formula>
    </cfRule>
  </conditionalFormatting>
  <conditionalFormatting sqref="A348:A357">
    <cfRule type="cellIs" dxfId="301" priority="1530" operator="equal">
      <formula>"INSERT ITEM NAME"</formula>
    </cfRule>
  </conditionalFormatting>
  <conditionalFormatting sqref="B6">
    <cfRule type="expression" dxfId="300" priority="1514">
      <formula>ISBLANK(B6)</formula>
    </cfRule>
  </conditionalFormatting>
  <conditionalFormatting sqref="B8:B9">
    <cfRule type="expression" dxfId="299" priority="1565">
      <formula>ISBLANK(B8)</formula>
    </cfRule>
  </conditionalFormatting>
  <conditionalFormatting sqref="B363">
    <cfRule type="cellIs" dxfId="298" priority="1531" operator="lessThan">
      <formula>0.000000001</formula>
    </cfRule>
  </conditionalFormatting>
  <conditionalFormatting sqref="B3:D4">
    <cfRule type="expression" dxfId="297" priority="1572">
      <formula>ISBLANK(B3)</formula>
    </cfRule>
  </conditionalFormatting>
  <conditionalFormatting sqref="C5">
    <cfRule type="expression" dxfId="296" priority="1569">
      <formula>ISBLANK(C5)</formula>
    </cfRule>
  </conditionalFormatting>
  <conditionalFormatting sqref="C341">
    <cfRule type="expression" dxfId="295" priority="1529">
      <formula>ISBLANK($C$341)</formula>
    </cfRule>
  </conditionalFormatting>
  <conditionalFormatting sqref="D186 D189 D192 D195 D198 D201 D204 D207 D210 D213 D216 D219 D222 D225 D228 D231 D234 D237 D240 D243">
    <cfRule type="cellIs" dxfId="294" priority="1526" operator="lessThan">
      <formula>0.000000001</formula>
    </cfRule>
  </conditionalFormatting>
  <conditionalFormatting sqref="D13:E13 D16:E16 D19:E19 D22:E22 D25:E25 D28:E28 D31:E31 D34:E34 D37:E37 D40:E40">
    <cfRule type="cellIs" dxfId="293" priority="1557" operator="lessThan">
      <formula>1</formula>
    </cfRule>
  </conditionalFormatting>
  <conditionalFormatting sqref="D43:E43">
    <cfRule type="cellIs" dxfId="292" priority="52" operator="lessThan">
      <formula>1</formula>
    </cfRule>
  </conditionalFormatting>
  <conditionalFormatting sqref="D46:E46">
    <cfRule type="cellIs" dxfId="291" priority="51" operator="lessThan">
      <formula>1</formula>
    </cfRule>
  </conditionalFormatting>
  <conditionalFormatting sqref="D49:E49">
    <cfRule type="cellIs" dxfId="290" priority="50" operator="lessThan">
      <formula>1</formula>
    </cfRule>
  </conditionalFormatting>
  <conditionalFormatting sqref="D52:E52">
    <cfRule type="cellIs" dxfId="289" priority="49" operator="lessThan">
      <formula>1</formula>
    </cfRule>
  </conditionalFormatting>
  <conditionalFormatting sqref="D55:E55">
    <cfRule type="cellIs" dxfId="288" priority="48" operator="lessThan">
      <formula>1</formula>
    </cfRule>
  </conditionalFormatting>
  <conditionalFormatting sqref="D58:E58">
    <cfRule type="cellIs" dxfId="287" priority="47" operator="lessThan">
      <formula>1</formula>
    </cfRule>
  </conditionalFormatting>
  <conditionalFormatting sqref="D61:E61">
    <cfRule type="cellIs" dxfId="286" priority="46" operator="lessThan">
      <formula>1</formula>
    </cfRule>
  </conditionalFormatting>
  <conditionalFormatting sqref="D64:E64">
    <cfRule type="cellIs" dxfId="285" priority="45" operator="lessThan">
      <formula>1</formula>
    </cfRule>
  </conditionalFormatting>
  <conditionalFormatting sqref="D67:E67">
    <cfRule type="cellIs" dxfId="284" priority="44" operator="lessThan">
      <formula>1</formula>
    </cfRule>
  </conditionalFormatting>
  <conditionalFormatting sqref="D70:E70">
    <cfRule type="cellIs" dxfId="283" priority="43" operator="lessThan">
      <formula>1</formula>
    </cfRule>
  </conditionalFormatting>
  <conditionalFormatting sqref="D73:E73">
    <cfRule type="cellIs" dxfId="282" priority="42" operator="lessThan">
      <formula>1</formula>
    </cfRule>
  </conditionalFormatting>
  <conditionalFormatting sqref="D76:E76">
    <cfRule type="cellIs" dxfId="281" priority="41" operator="lessThan">
      <formula>1</formula>
    </cfRule>
  </conditionalFormatting>
  <conditionalFormatting sqref="D79:E79">
    <cfRule type="cellIs" dxfId="280" priority="40" operator="lessThan">
      <formula>1</formula>
    </cfRule>
  </conditionalFormatting>
  <conditionalFormatting sqref="D82:E82">
    <cfRule type="cellIs" dxfId="279" priority="39" operator="lessThan">
      <formula>1</formula>
    </cfRule>
  </conditionalFormatting>
  <conditionalFormatting sqref="D85:E85">
    <cfRule type="cellIs" dxfId="278" priority="38" operator="lessThan">
      <formula>1</formula>
    </cfRule>
  </conditionalFormatting>
  <conditionalFormatting sqref="D88:E88">
    <cfRule type="cellIs" dxfId="277" priority="37" operator="lessThan">
      <formula>1</formula>
    </cfRule>
  </conditionalFormatting>
  <conditionalFormatting sqref="D91:E91">
    <cfRule type="cellIs" dxfId="276" priority="36" operator="lessThan">
      <formula>1</formula>
    </cfRule>
  </conditionalFormatting>
  <conditionalFormatting sqref="D94:E94">
    <cfRule type="cellIs" dxfId="275" priority="35" operator="lessThan">
      <formula>1</formula>
    </cfRule>
  </conditionalFormatting>
  <conditionalFormatting sqref="D97:E97">
    <cfRule type="cellIs" dxfId="274" priority="34" operator="lessThan">
      <formula>1</formula>
    </cfRule>
  </conditionalFormatting>
  <conditionalFormatting sqref="D100:E100">
    <cfRule type="cellIs" dxfId="273" priority="33" operator="lessThan">
      <formula>1</formula>
    </cfRule>
  </conditionalFormatting>
  <conditionalFormatting sqref="D107:E107">
    <cfRule type="cellIs" dxfId="272" priority="1324" operator="lessThan">
      <formula>1</formula>
    </cfRule>
  </conditionalFormatting>
  <conditionalFormatting sqref="D110:E110">
    <cfRule type="cellIs" dxfId="271" priority="1338" operator="lessThan">
      <formula>1</formula>
    </cfRule>
  </conditionalFormatting>
  <conditionalFormatting sqref="D113:E113">
    <cfRule type="cellIs" dxfId="270" priority="1331" operator="lessThan">
      <formula>1</formula>
    </cfRule>
  </conditionalFormatting>
  <conditionalFormatting sqref="D116:E116">
    <cfRule type="cellIs" dxfId="269" priority="1352" operator="lessThan">
      <formula>1</formula>
    </cfRule>
  </conditionalFormatting>
  <conditionalFormatting sqref="D119:E119">
    <cfRule type="cellIs" dxfId="268" priority="1345" operator="lessThan">
      <formula>1</formula>
    </cfRule>
  </conditionalFormatting>
  <conditionalFormatting sqref="D122:E122 D125:E125 D128:E128 D131:E131 D134:E134 D137:E137 D140:E140 D143:E143 D146:E146 D149:E149 D152:E152 D155:E155 D158:E158 D161:E161 D164:E164 D167:E167 D170:E170 D173:E173 D176:E176 D179:E179">
    <cfRule type="cellIs" dxfId="267" priority="1547" operator="lessThan">
      <formula>1</formula>
    </cfRule>
  </conditionalFormatting>
  <conditionalFormatting sqref="E5">
    <cfRule type="expression" dxfId="266" priority="1568">
      <formula>ISBLANK(E5)</formula>
    </cfRule>
  </conditionalFormatting>
  <conditionalFormatting sqref="E341">
    <cfRule type="expression" dxfId="265" priority="1528">
      <formula>ISBLANK($E$341)</formula>
    </cfRule>
  </conditionalFormatting>
  <conditionalFormatting sqref="G3">
    <cfRule type="expression" dxfId="264" priority="1567">
      <formula>ISBLANK(G3)</formula>
    </cfRule>
  </conditionalFormatting>
  <conditionalFormatting sqref="G9">
    <cfRule type="cellIs" dxfId="263" priority="1524" operator="equal">
      <formula>"[YR 1 - START DATE]"</formula>
    </cfRule>
  </conditionalFormatting>
  <conditionalFormatting sqref="G10">
    <cfRule type="cellIs" dxfId="262" priority="1523" operator="equal">
      <formula>"[YR 1 - END DATE]"</formula>
    </cfRule>
  </conditionalFormatting>
  <conditionalFormatting sqref="G264:I264 U264:U273 AI264:AI273 AW264:AW273 BK264:BK273 G265:G273">
    <cfRule type="cellIs" dxfId="261" priority="1537" operator="lessThan">
      <formula>0.0000001</formula>
    </cfRule>
  </conditionalFormatting>
  <conditionalFormatting sqref="G312:I321">
    <cfRule type="cellIs" dxfId="260" priority="1318" operator="lessThan">
      <formula>0.0000001</formula>
    </cfRule>
  </conditionalFormatting>
  <conditionalFormatting sqref="G327:I336">
    <cfRule type="cellIs" dxfId="259" priority="1317" operator="lessThan">
      <formula>0.0000001</formula>
    </cfRule>
  </conditionalFormatting>
  <conditionalFormatting sqref="G344:I345 G348:I357">
    <cfRule type="cellIs" dxfId="258" priority="1316" operator="lessThan">
      <formula>0.0000001</formula>
    </cfRule>
  </conditionalFormatting>
  <conditionalFormatting sqref="H13:H14">
    <cfRule type="cellIs" dxfId="257" priority="173" operator="lessThan">
      <formula>0.0000001</formula>
    </cfRule>
  </conditionalFormatting>
  <conditionalFormatting sqref="H16:H17">
    <cfRule type="cellIs" dxfId="256" priority="174" operator="lessThan">
      <formula>0.0000001</formula>
    </cfRule>
  </conditionalFormatting>
  <conditionalFormatting sqref="H19:H20">
    <cfRule type="cellIs" dxfId="255" priority="175" operator="lessThan">
      <formula>0.0000001</formula>
    </cfRule>
  </conditionalFormatting>
  <conditionalFormatting sqref="H22:H23">
    <cfRule type="cellIs" dxfId="254" priority="176" operator="lessThan">
      <formula>0.0000001</formula>
    </cfRule>
  </conditionalFormatting>
  <conditionalFormatting sqref="H25:H26">
    <cfRule type="cellIs" dxfId="253" priority="177" operator="lessThan">
      <formula>0.0000001</formula>
    </cfRule>
  </conditionalFormatting>
  <conditionalFormatting sqref="H28:H29">
    <cfRule type="cellIs" dxfId="252" priority="178" operator="lessThan">
      <formula>0.0000001</formula>
    </cfRule>
  </conditionalFormatting>
  <conditionalFormatting sqref="H31:H32">
    <cfRule type="cellIs" dxfId="251" priority="179" operator="lessThan">
      <formula>0.0000001</formula>
    </cfRule>
  </conditionalFormatting>
  <conditionalFormatting sqref="H34:H35">
    <cfRule type="cellIs" dxfId="250" priority="180" operator="lessThan">
      <formula>0.0000001</formula>
    </cfRule>
  </conditionalFormatting>
  <conditionalFormatting sqref="H37:H38">
    <cfRule type="cellIs" dxfId="249" priority="181" operator="lessThan">
      <formula>0.0000001</formula>
    </cfRule>
  </conditionalFormatting>
  <conditionalFormatting sqref="H40:H41">
    <cfRule type="cellIs" dxfId="248" priority="182" operator="lessThan">
      <formula>0.0000001</formula>
    </cfRule>
  </conditionalFormatting>
  <conditionalFormatting sqref="H43:H44">
    <cfRule type="cellIs" dxfId="247" priority="183" operator="lessThan">
      <formula>0.0000001</formula>
    </cfRule>
  </conditionalFormatting>
  <conditionalFormatting sqref="H46:H47">
    <cfRule type="cellIs" dxfId="246" priority="184" operator="lessThan">
      <formula>0.0000001</formula>
    </cfRule>
  </conditionalFormatting>
  <conditionalFormatting sqref="H49:H50">
    <cfRule type="cellIs" dxfId="245" priority="185" operator="lessThan">
      <formula>0.0000001</formula>
    </cfRule>
  </conditionalFormatting>
  <conditionalFormatting sqref="H52:H53">
    <cfRule type="cellIs" dxfId="244" priority="186" operator="lessThan">
      <formula>0.0000001</formula>
    </cfRule>
  </conditionalFormatting>
  <conditionalFormatting sqref="H55:H56">
    <cfRule type="cellIs" dxfId="243" priority="187" operator="lessThan">
      <formula>0.0000001</formula>
    </cfRule>
  </conditionalFormatting>
  <conditionalFormatting sqref="H58:H59">
    <cfRule type="cellIs" dxfId="242" priority="189" operator="lessThan">
      <formula>0.0000001</formula>
    </cfRule>
  </conditionalFormatting>
  <conditionalFormatting sqref="H61:H62">
    <cfRule type="cellIs" dxfId="241" priority="190" operator="lessThan">
      <formula>0.0000001</formula>
    </cfRule>
  </conditionalFormatting>
  <conditionalFormatting sqref="H64:H65">
    <cfRule type="cellIs" dxfId="240" priority="191" operator="lessThan">
      <formula>0.0000001</formula>
    </cfRule>
  </conditionalFormatting>
  <conditionalFormatting sqref="H67:H68">
    <cfRule type="cellIs" dxfId="239" priority="192" operator="lessThan">
      <formula>0.0000001</formula>
    </cfRule>
  </conditionalFormatting>
  <conditionalFormatting sqref="H70:H71">
    <cfRule type="cellIs" dxfId="238" priority="193" operator="lessThan">
      <formula>0.0000001</formula>
    </cfRule>
  </conditionalFormatting>
  <conditionalFormatting sqref="H73:H74">
    <cfRule type="cellIs" dxfId="237" priority="194" operator="lessThan">
      <formula>0.0000001</formula>
    </cfRule>
  </conditionalFormatting>
  <conditionalFormatting sqref="H76:H77">
    <cfRule type="cellIs" dxfId="236" priority="195" operator="lessThan">
      <formula>0.0000001</formula>
    </cfRule>
  </conditionalFormatting>
  <conditionalFormatting sqref="H79:H80">
    <cfRule type="cellIs" dxfId="235" priority="196" operator="lessThan">
      <formula>0.0000001</formula>
    </cfRule>
  </conditionalFormatting>
  <conditionalFormatting sqref="H82:H83">
    <cfRule type="cellIs" dxfId="234" priority="197" operator="lessThan">
      <formula>0.0000001</formula>
    </cfRule>
  </conditionalFormatting>
  <conditionalFormatting sqref="H85:H86">
    <cfRule type="cellIs" dxfId="233" priority="198" operator="lessThan">
      <formula>0.0000001</formula>
    </cfRule>
  </conditionalFormatting>
  <conditionalFormatting sqref="H88:H89">
    <cfRule type="cellIs" dxfId="232" priority="199" operator="lessThan">
      <formula>0.0000001</formula>
    </cfRule>
  </conditionalFormatting>
  <conditionalFormatting sqref="H91:H92">
    <cfRule type="cellIs" dxfId="231" priority="200" operator="lessThan">
      <formula>0.0000001</formula>
    </cfRule>
  </conditionalFormatting>
  <conditionalFormatting sqref="H94:H95">
    <cfRule type="cellIs" dxfId="230" priority="201" operator="lessThan">
      <formula>0.0000001</formula>
    </cfRule>
  </conditionalFormatting>
  <conditionalFormatting sqref="H97:H98">
    <cfRule type="cellIs" dxfId="229" priority="202" operator="lessThan">
      <formula>0.0000001</formula>
    </cfRule>
  </conditionalFormatting>
  <conditionalFormatting sqref="H100:H101">
    <cfRule type="cellIs" dxfId="228" priority="203" operator="lessThan">
      <formula>0.0000001</formula>
    </cfRule>
  </conditionalFormatting>
  <conditionalFormatting sqref="H107:H108">
    <cfRule type="cellIs" dxfId="227" priority="1013" operator="lessThan">
      <formula>0.0000001</formula>
    </cfRule>
  </conditionalFormatting>
  <conditionalFormatting sqref="H110:H111">
    <cfRule type="cellIs" dxfId="226" priority="278" operator="lessThan">
      <formula>0.0000001</formula>
    </cfRule>
  </conditionalFormatting>
  <conditionalFormatting sqref="H113:H114">
    <cfRule type="cellIs" dxfId="225" priority="277" operator="lessThan">
      <formula>0.0000001</formula>
    </cfRule>
  </conditionalFormatting>
  <conditionalFormatting sqref="H116:H117">
    <cfRule type="cellIs" dxfId="224" priority="276" operator="lessThan">
      <formula>0.0000001</formula>
    </cfRule>
  </conditionalFormatting>
  <conditionalFormatting sqref="H119:H120">
    <cfRule type="cellIs" dxfId="223" priority="275" operator="lessThan">
      <formula>0.0000001</formula>
    </cfRule>
  </conditionalFormatting>
  <conditionalFormatting sqref="H122:H123">
    <cfRule type="cellIs" dxfId="222" priority="32" operator="lessThan">
      <formula>0.0000001</formula>
    </cfRule>
  </conditionalFormatting>
  <conditionalFormatting sqref="H125:H126">
    <cfRule type="cellIs" dxfId="221" priority="31" operator="lessThan">
      <formula>0.0000001</formula>
    </cfRule>
  </conditionalFormatting>
  <conditionalFormatting sqref="H128:H129">
    <cfRule type="cellIs" dxfId="220" priority="30" operator="lessThan">
      <formula>0.0000001</formula>
    </cfRule>
  </conditionalFormatting>
  <conditionalFormatting sqref="H131:H132">
    <cfRule type="cellIs" dxfId="219" priority="29" operator="lessThan">
      <formula>0.0000001</formula>
    </cfRule>
  </conditionalFormatting>
  <conditionalFormatting sqref="H134:H135">
    <cfRule type="cellIs" dxfId="218" priority="28" operator="lessThan">
      <formula>0.0000001</formula>
    </cfRule>
  </conditionalFormatting>
  <conditionalFormatting sqref="H137:H138">
    <cfRule type="cellIs" dxfId="217" priority="27" operator="lessThan">
      <formula>0.0000001</formula>
    </cfRule>
  </conditionalFormatting>
  <conditionalFormatting sqref="H140:H141">
    <cfRule type="cellIs" dxfId="216" priority="26" operator="lessThan">
      <formula>0.0000001</formula>
    </cfRule>
  </conditionalFormatting>
  <conditionalFormatting sqref="H143:H144">
    <cfRule type="cellIs" dxfId="215" priority="25" operator="lessThan">
      <formula>0.0000001</formula>
    </cfRule>
  </conditionalFormatting>
  <conditionalFormatting sqref="H146:H147">
    <cfRule type="cellIs" dxfId="214" priority="24" operator="lessThan">
      <formula>0.0000001</formula>
    </cfRule>
  </conditionalFormatting>
  <conditionalFormatting sqref="H149:H150">
    <cfRule type="cellIs" dxfId="213" priority="23" operator="lessThan">
      <formula>0.0000001</formula>
    </cfRule>
  </conditionalFormatting>
  <conditionalFormatting sqref="H152:H153">
    <cfRule type="cellIs" dxfId="212" priority="274" operator="lessThan">
      <formula>0.0000001</formula>
    </cfRule>
  </conditionalFormatting>
  <conditionalFormatting sqref="H155:H156">
    <cfRule type="cellIs" dxfId="211" priority="273" operator="lessThan">
      <formula>0.0000001</formula>
    </cfRule>
  </conditionalFormatting>
  <conditionalFormatting sqref="H158:H159">
    <cfRule type="cellIs" dxfId="210" priority="272" operator="lessThan">
      <formula>0.0000001</formula>
    </cfRule>
  </conditionalFormatting>
  <conditionalFormatting sqref="H161:H162">
    <cfRule type="cellIs" dxfId="209" priority="271" operator="lessThan">
      <formula>0.0000001</formula>
    </cfRule>
  </conditionalFormatting>
  <conditionalFormatting sqref="H164:H165">
    <cfRule type="cellIs" dxfId="208" priority="270" operator="lessThan">
      <formula>0.0000001</formula>
    </cfRule>
  </conditionalFormatting>
  <conditionalFormatting sqref="H167:H168">
    <cfRule type="cellIs" dxfId="207" priority="269" operator="lessThan">
      <formula>0.0000001</formula>
    </cfRule>
  </conditionalFormatting>
  <conditionalFormatting sqref="H170:H171">
    <cfRule type="cellIs" dxfId="206" priority="268" operator="lessThan">
      <formula>0.0000001</formula>
    </cfRule>
  </conditionalFormatting>
  <conditionalFormatting sqref="H173:H174">
    <cfRule type="cellIs" dxfId="205" priority="267" operator="lessThan">
      <formula>0.0000001</formula>
    </cfRule>
  </conditionalFormatting>
  <conditionalFormatting sqref="H176:H177">
    <cfRule type="cellIs" dxfId="204" priority="266" operator="lessThan">
      <formula>0.0000001</formula>
    </cfRule>
  </conditionalFormatting>
  <conditionalFormatting sqref="H179:H180">
    <cfRule type="cellIs" dxfId="203" priority="204" operator="lessThan">
      <formula>0.0000001</formula>
    </cfRule>
  </conditionalFormatting>
  <conditionalFormatting sqref="H186:H187 V186:V187 AJ186:AJ187 AX186:AX187 BL186:BL187 H189:H190 V189:V190 AJ189:AJ190 AX189:AX190 BL189:BL190 H192:H193 V192:V193 AJ192:AJ193 AX192:AX193 BL192:BL193 H195:H196 V195:V196 AJ195:AJ196 AX195:AX196 BL195:BL196 H198:H199 V198:V199 AJ198:AJ199 AX198:AX199 BL198:BL199 H201:H202 V201:V202 AJ201:AJ202 AX201:AX202 BL201:BL202 H204:H205 V204:V205 AJ204:AJ205 AX204:AX205 BL204:BL205 H207:H208 V207:V208 AJ207:AJ208 AX207:AX208 BL207:BL208 H210:H211 V210:V211 AJ210:AJ211 AX210:AX211 BL210:BL211 H213:H214 V213:V214 AJ213:AJ214 AX213:AX214 BL213:BL214 H216:H217 V216:V217 AJ216:AJ217 AX216:AX217 BL216:BL217 H219:H220 V219:V220 AJ219:AJ220 AX219:AX220 BL219:BL220 H222:H223 V222:V223 AJ222:AJ223 AX222:AX223 BL222:BL223 H225:H226 V225:V226 AJ225:AJ226 AX225:AX226 BL225:BL226 H228:H229 V228:V229 AJ228:AJ229 AX228:AX229 BL228:BL229 H231:H232 V231:V232 AJ231:AJ232 AX231:AX232 BL231:BL232 H234:H235 V234:V235 AJ234:AJ235 AX234:AX235 BL234:BL235 H237:H238 V237:V238 AJ237:AJ238 AX237:AX238 BL237:BL238 H240:H241 V240:V241 AJ240:AJ241 AX240:AX241 BL240:BL241 H243:H244 V243:V244 AJ243:AJ244 AX243:AX244 BL243:BL244">
    <cfRule type="cellIs" dxfId="202" priority="1525" operator="lessThan">
      <formula>0.00000000001</formula>
    </cfRule>
  </conditionalFormatting>
  <conditionalFormatting sqref="U9:W9">
    <cfRule type="cellIs" dxfId="201" priority="1522" operator="equal">
      <formula>"[YR 2 - START DATE]"</formula>
    </cfRule>
  </conditionalFormatting>
  <conditionalFormatting sqref="U10:W10">
    <cfRule type="cellIs" dxfId="200" priority="1518" operator="equal">
      <formula>"[YR 2 - END DATE]"</formula>
    </cfRule>
  </conditionalFormatting>
  <conditionalFormatting sqref="U312:W321 AI312:AK321 AW312:AY321 BK312:BM321 U327:W336 AI327:AK336 AW327:AY336 BK327:BM336 U344:W345 AI344:AK345 AW344:AY345 BK344:BM345 U348:W357 AI348:AK357 AW348:AY357 BK348:BM357">
    <cfRule type="cellIs" dxfId="199" priority="1306" operator="lessThan">
      <formula>0.0000001</formula>
    </cfRule>
  </conditionalFormatting>
  <conditionalFormatting sqref="V13:V14">
    <cfRule type="cellIs" dxfId="198" priority="172" operator="lessThan">
      <formula>0.0000001</formula>
    </cfRule>
  </conditionalFormatting>
  <conditionalFormatting sqref="V16:V17">
    <cfRule type="cellIs" dxfId="197" priority="171" operator="lessThan">
      <formula>0.0000001</formula>
    </cfRule>
  </conditionalFormatting>
  <conditionalFormatting sqref="V19:V20">
    <cfRule type="cellIs" dxfId="196" priority="170" operator="lessThan">
      <formula>0.0000001</formula>
    </cfRule>
  </conditionalFormatting>
  <conditionalFormatting sqref="V22:V23">
    <cfRule type="cellIs" dxfId="195" priority="169" operator="lessThan">
      <formula>0.0000001</formula>
    </cfRule>
  </conditionalFormatting>
  <conditionalFormatting sqref="V25:V26">
    <cfRule type="cellIs" dxfId="194" priority="168" operator="lessThan">
      <formula>0.0000001</formula>
    </cfRule>
  </conditionalFormatting>
  <conditionalFormatting sqref="V28:V29">
    <cfRule type="cellIs" dxfId="193" priority="167" operator="lessThan">
      <formula>0.0000001</formula>
    </cfRule>
  </conditionalFormatting>
  <conditionalFormatting sqref="V31:V32">
    <cfRule type="cellIs" dxfId="192" priority="166" operator="lessThan">
      <formula>0.0000001</formula>
    </cfRule>
  </conditionalFormatting>
  <conditionalFormatting sqref="V34:V35">
    <cfRule type="cellIs" dxfId="191" priority="165" operator="lessThan">
      <formula>0.0000001</formula>
    </cfRule>
  </conditionalFormatting>
  <conditionalFormatting sqref="V37:V38">
    <cfRule type="cellIs" dxfId="190" priority="164" operator="lessThan">
      <formula>0.0000001</formula>
    </cfRule>
  </conditionalFormatting>
  <conditionalFormatting sqref="V40:V41">
    <cfRule type="cellIs" dxfId="189" priority="163" operator="lessThan">
      <formula>0.0000001</formula>
    </cfRule>
  </conditionalFormatting>
  <conditionalFormatting sqref="V43:V44">
    <cfRule type="cellIs" dxfId="188" priority="162" operator="lessThan">
      <formula>0.0000001</formula>
    </cfRule>
  </conditionalFormatting>
  <conditionalFormatting sqref="V46:V47">
    <cfRule type="cellIs" dxfId="187" priority="161" operator="lessThan">
      <formula>0.0000001</formula>
    </cfRule>
  </conditionalFormatting>
  <conditionalFormatting sqref="V49:V50">
    <cfRule type="cellIs" dxfId="186" priority="160" operator="lessThan">
      <formula>0.0000001</formula>
    </cfRule>
  </conditionalFormatting>
  <conditionalFormatting sqref="V52:V53">
    <cfRule type="cellIs" dxfId="185" priority="159" operator="lessThan">
      <formula>0.0000001</formula>
    </cfRule>
  </conditionalFormatting>
  <conditionalFormatting sqref="V55:V56">
    <cfRule type="cellIs" dxfId="184" priority="158" operator="lessThan">
      <formula>0.0000001</formula>
    </cfRule>
  </conditionalFormatting>
  <conditionalFormatting sqref="V58:V59">
    <cfRule type="cellIs" dxfId="183" priority="157" operator="lessThan">
      <formula>0.0000001</formula>
    </cfRule>
  </conditionalFormatting>
  <conditionalFormatting sqref="V61:V62">
    <cfRule type="cellIs" dxfId="182" priority="156" operator="lessThan">
      <formula>0.0000001</formula>
    </cfRule>
  </conditionalFormatting>
  <conditionalFormatting sqref="V64:V65">
    <cfRule type="cellIs" dxfId="181" priority="155" operator="lessThan">
      <formula>0.0000001</formula>
    </cfRule>
  </conditionalFormatting>
  <conditionalFormatting sqref="V67:V68">
    <cfRule type="cellIs" dxfId="180" priority="154" operator="lessThan">
      <formula>0.0000001</formula>
    </cfRule>
  </conditionalFormatting>
  <conditionalFormatting sqref="V70:V71">
    <cfRule type="cellIs" dxfId="179" priority="153" operator="lessThan">
      <formula>0.0000001</formula>
    </cfRule>
  </conditionalFormatting>
  <conditionalFormatting sqref="V73:V74">
    <cfRule type="cellIs" dxfId="178" priority="152" operator="lessThan">
      <formula>0.0000001</formula>
    </cfRule>
  </conditionalFormatting>
  <conditionalFormatting sqref="V76:V77">
    <cfRule type="cellIs" dxfId="177" priority="151" operator="lessThan">
      <formula>0.0000001</formula>
    </cfRule>
  </conditionalFormatting>
  <conditionalFormatting sqref="V79:V80">
    <cfRule type="cellIs" dxfId="176" priority="150" operator="lessThan">
      <formula>0.0000001</formula>
    </cfRule>
  </conditionalFormatting>
  <conditionalFormatting sqref="V82:V83">
    <cfRule type="cellIs" dxfId="175" priority="149" operator="lessThan">
      <formula>0.0000001</formula>
    </cfRule>
  </conditionalFormatting>
  <conditionalFormatting sqref="V85:V86">
    <cfRule type="cellIs" dxfId="174" priority="148" operator="lessThan">
      <formula>0.0000001</formula>
    </cfRule>
  </conditionalFormatting>
  <conditionalFormatting sqref="V88:V89">
    <cfRule type="cellIs" dxfId="173" priority="147" operator="lessThan">
      <formula>0.0000001</formula>
    </cfRule>
  </conditionalFormatting>
  <conditionalFormatting sqref="V91:V92">
    <cfRule type="cellIs" dxfId="172" priority="146" operator="lessThan">
      <formula>0.0000001</formula>
    </cfRule>
  </conditionalFormatting>
  <conditionalFormatting sqref="V94:V95">
    <cfRule type="cellIs" dxfId="171" priority="145" operator="lessThan">
      <formula>0.0000001</formula>
    </cfRule>
  </conditionalFormatting>
  <conditionalFormatting sqref="V97:V98">
    <cfRule type="cellIs" dxfId="170" priority="144" operator="lessThan">
      <formula>0.0000001</formula>
    </cfRule>
  </conditionalFormatting>
  <conditionalFormatting sqref="V100:V101">
    <cfRule type="cellIs" dxfId="169" priority="143" operator="lessThan">
      <formula>0.0000001</formula>
    </cfRule>
  </conditionalFormatting>
  <conditionalFormatting sqref="V107:V108">
    <cfRule type="cellIs" dxfId="168" priority="251" operator="lessThan">
      <formula>0.0000001</formula>
    </cfRule>
  </conditionalFormatting>
  <conditionalFormatting sqref="V110:V111">
    <cfRule type="cellIs" dxfId="167" priority="252" operator="lessThan">
      <formula>0.0000001</formula>
    </cfRule>
  </conditionalFormatting>
  <conditionalFormatting sqref="V113:V114">
    <cfRule type="cellIs" dxfId="166" priority="253" operator="lessThan">
      <formula>0.0000001</formula>
    </cfRule>
  </conditionalFormatting>
  <conditionalFormatting sqref="V116:V117">
    <cfRule type="cellIs" dxfId="165" priority="254" operator="lessThan">
      <formula>0.0000001</formula>
    </cfRule>
  </conditionalFormatting>
  <conditionalFormatting sqref="V119:V120">
    <cfRule type="cellIs" dxfId="164" priority="255" operator="lessThan">
      <formula>0.0000001</formula>
    </cfRule>
  </conditionalFormatting>
  <conditionalFormatting sqref="V122:V123">
    <cfRule type="cellIs" dxfId="163" priority="13" operator="lessThan">
      <formula>0.0000001</formula>
    </cfRule>
  </conditionalFormatting>
  <conditionalFormatting sqref="V125:V126">
    <cfRule type="cellIs" dxfId="162" priority="14" operator="lessThan">
      <formula>0.0000001</formula>
    </cfRule>
  </conditionalFormatting>
  <conditionalFormatting sqref="V128:V129">
    <cfRule type="cellIs" dxfId="161" priority="15" operator="lessThan">
      <formula>0.0000001</formula>
    </cfRule>
  </conditionalFormatting>
  <conditionalFormatting sqref="V131:V132">
    <cfRule type="cellIs" dxfId="160" priority="16" operator="lessThan">
      <formula>0.0000001</formula>
    </cfRule>
  </conditionalFormatting>
  <conditionalFormatting sqref="V134:V135">
    <cfRule type="cellIs" dxfId="159" priority="17" operator="lessThan">
      <formula>0.0000001</formula>
    </cfRule>
  </conditionalFormatting>
  <conditionalFormatting sqref="V137:V138">
    <cfRule type="cellIs" dxfId="158" priority="18" operator="lessThan">
      <formula>0.0000001</formula>
    </cfRule>
  </conditionalFormatting>
  <conditionalFormatting sqref="V140:V141">
    <cfRule type="cellIs" dxfId="157" priority="19" operator="lessThan">
      <formula>0.0000001</formula>
    </cfRule>
  </conditionalFormatting>
  <conditionalFormatting sqref="V143:V144">
    <cfRule type="cellIs" dxfId="156" priority="20" operator="lessThan">
      <formula>0.0000001</formula>
    </cfRule>
  </conditionalFormatting>
  <conditionalFormatting sqref="V146:V147">
    <cfRule type="cellIs" dxfId="155" priority="21" operator="lessThan">
      <formula>0.0000001</formula>
    </cfRule>
  </conditionalFormatting>
  <conditionalFormatting sqref="V149:V150">
    <cfRule type="cellIs" dxfId="154" priority="22" operator="lessThan">
      <formula>0.0000001</formula>
    </cfRule>
  </conditionalFormatting>
  <conditionalFormatting sqref="V152:V153">
    <cfRule type="cellIs" dxfId="153" priority="256" operator="lessThan">
      <formula>0.0000001</formula>
    </cfRule>
  </conditionalFormatting>
  <conditionalFormatting sqref="V155:V156">
    <cfRule type="cellIs" dxfId="152" priority="257" operator="lessThan">
      <formula>0.0000001</formula>
    </cfRule>
  </conditionalFormatting>
  <conditionalFormatting sqref="V158:V159">
    <cfRule type="cellIs" dxfId="151" priority="258" operator="lessThan">
      <formula>0.0000001</formula>
    </cfRule>
  </conditionalFormatting>
  <conditionalFormatting sqref="V161:V162">
    <cfRule type="cellIs" dxfId="150" priority="259" operator="lessThan">
      <formula>0.0000001</formula>
    </cfRule>
  </conditionalFormatting>
  <conditionalFormatting sqref="V164:V165">
    <cfRule type="cellIs" dxfId="149" priority="260" operator="lessThan">
      <formula>0.0000001</formula>
    </cfRule>
  </conditionalFormatting>
  <conditionalFormatting sqref="V167:V168">
    <cfRule type="cellIs" dxfId="148" priority="261" operator="lessThan">
      <formula>0.0000001</formula>
    </cfRule>
  </conditionalFormatting>
  <conditionalFormatting sqref="V170:V171">
    <cfRule type="cellIs" dxfId="147" priority="262" operator="lessThan">
      <formula>0.0000001</formula>
    </cfRule>
  </conditionalFormatting>
  <conditionalFormatting sqref="V173:V174">
    <cfRule type="cellIs" dxfId="146" priority="263" operator="lessThan">
      <formula>0.0000001</formula>
    </cfRule>
  </conditionalFormatting>
  <conditionalFormatting sqref="V176:V177">
    <cfRule type="cellIs" dxfId="145" priority="979" operator="lessThan">
      <formula>0.0000001</formula>
    </cfRule>
  </conditionalFormatting>
  <conditionalFormatting sqref="V179:V180">
    <cfRule type="cellIs" dxfId="144" priority="264" operator="lessThan">
      <formula>0.0000001</formula>
    </cfRule>
  </conditionalFormatting>
  <conditionalFormatting sqref="AI9:AK9">
    <cfRule type="cellIs" dxfId="143" priority="1521" operator="equal">
      <formula>"[YR 3 - START DATE]"</formula>
    </cfRule>
  </conditionalFormatting>
  <conditionalFormatting sqref="AI10:AK10">
    <cfRule type="cellIs" dxfId="142" priority="1517" operator="equal">
      <formula>"[YR 3 - END DATE]"</formula>
    </cfRule>
  </conditionalFormatting>
  <conditionalFormatting sqref="AJ13:AJ14">
    <cfRule type="cellIs" dxfId="141" priority="113" operator="lessThan">
      <formula>0.0000001</formula>
    </cfRule>
  </conditionalFormatting>
  <conditionalFormatting sqref="AJ16:AJ17">
    <cfRule type="cellIs" dxfId="140" priority="114" operator="lessThan">
      <formula>0.0000001</formula>
    </cfRule>
  </conditionalFormatting>
  <conditionalFormatting sqref="AJ19:AJ20">
    <cfRule type="cellIs" dxfId="139" priority="115" operator="lessThan">
      <formula>0.0000001</formula>
    </cfRule>
  </conditionalFormatting>
  <conditionalFormatting sqref="AJ22:AJ23">
    <cfRule type="cellIs" dxfId="138" priority="116" operator="lessThan">
      <formula>0.0000001</formula>
    </cfRule>
  </conditionalFormatting>
  <conditionalFormatting sqref="AJ25:AJ26">
    <cfRule type="cellIs" dxfId="137" priority="117" operator="lessThan">
      <formula>0.0000001</formula>
    </cfRule>
  </conditionalFormatting>
  <conditionalFormatting sqref="AJ28:AJ29">
    <cfRule type="cellIs" dxfId="136" priority="118" operator="lessThan">
      <formula>0.0000001</formula>
    </cfRule>
  </conditionalFormatting>
  <conditionalFormatting sqref="AJ31:AJ32">
    <cfRule type="cellIs" dxfId="135" priority="119" operator="lessThan">
      <formula>0.0000001</formula>
    </cfRule>
  </conditionalFormatting>
  <conditionalFormatting sqref="AJ34:AJ35">
    <cfRule type="cellIs" dxfId="134" priority="120" operator="lessThan">
      <formula>0.0000001</formula>
    </cfRule>
  </conditionalFormatting>
  <conditionalFormatting sqref="AJ37:AJ38">
    <cfRule type="cellIs" dxfId="133" priority="121" operator="lessThan">
      <formula>0.0000001</formula>
    </cfRule>
  </conditionalFormatting>
  <conditionalFormatting sqref="AJ40:AJ41">
    <cfRule type="cellIs" dxfId="132" priority="122" operator="lessThan">
      <formula>0.0000001</formula>
    </cfRule>
  </conditionalFormatting>
  <conditionalFormatting sqref="AJ43:AJ44">
    <cfRule type="cellIs" dxfId="131" priority="123" operator="lessThan">
      <formula>0.0000001</formula>
    </cfRule>
  </conditionalFormatting>
  <conditionalFormatting sqref="AJ46:AJ47">
    <cfRule type="cellIs" dxfId="130" priority="124" operator="lessThan">
      <formula>0.0000001</formula>
    </cfRule>
  </conditionalFormatting>
  <conditionalFormatting sqref="AJ49:AJ50">
    <cfRule type="cellIs" dxfId="129" priority="125" operator="lessThan">
      <formula>0.0000001</formula>
    </cfRule>
  </conditionalFormatting>
  <conditionalFormatting sqref="AJ52:AJ53">
    <cfRule type="cellIs" dxfId="128" priority="126" operator="lessThan">
      <formula>0.0000001</formula>
    </cfRule>
  </conditionalFormatting>
  <conditionalFormatting sqref="AJ55:AJ56">
    <cfRule type="cellIs" dxfId="127" priority="127" operator="lessThan">
      <formula>0.0000001</formula>
    </cfRule>
  </conditionalFormatting>
  <conditionalFormatting sqref="AJ58:AJ59">
    <cfRule type="cellIs" dxfId="126" priority="128" operator="lessThan">
      <formula>0.0000001</formula>
    </cfRule>
  </conditionalFormatting>
  <conditionalFormatting sqref="AJ61:AJ62">
    <cfRule type="cellIs" dxfId="125" priority="129" operator="lessThan">
      <formula>0.0000001</formula>
    </cfRule>
  </conditionalFormatting>
  <conditionalFormatting sqref="AJ64:AJ65">
    <cfRule type="cellIs" dxfId="124" priority="130" operator="lessThan">
      <formula>0.0000001</formula>
    </cfRule>
  </conditionalFormatting>
  <conditionalFormatting sqref="AJ67:AJ68">
    <cfRule type="cellIs" dxfId="123" priority="131" operator="lessThan">
      <formula>0.0000001</formula>
    </cfRule>
  </conditionalFormatting>
  <conditionalFormatting sqref="AJ70:AJ71">
    <cfRule type="cellIs" dxfId="122" priority="132" operator="lessThan">
      <formula>0.0000001</formula>
    </cfRule>
  </conditionalFormatting>
  <conditionalFormatting sqref="AJ73:AJ74">
    <cfRule type="cellIs" dxfId="121" priority="133" operator="lessThan">
      <formula>0.0000001</formula>
    </cfRule>
  </conditionalFormatting>
  <conditionalFormatting sqref="AJ76:AJ77">
    <cfRule type="cellIs" dxfId="120" priority="134" operator="lessThan">
      <formula>0.0000001</formula>
    </cfRule>
  </conditionalFormatting>
  <conditionalFormatting sqref="AJ79:AJ80">
    <cfRule type="cellIs" dxfId="119" priority="135" operator="lessThan">
      <formula>0.0000001</formula>
    </cfRule>
  </conditionalFormatting>
  <conditionalFormatting sqref="AJ82:AJ83">
    <cfRule type="cellIs" dxfId="118" priority="136" operator="lessThan">
      <formula>0.0000001</formula>
    </cfRule>
  </conditionalFormatting>
  <conditionalFormatting sqref="AJ85:AJ86">
    <cfRule type="cellIs" dxfId="117" priority="137" operator="lessThan">
      <formula>0.0000001</formula>
    </cfRule>
  </conditionalFormatting>
  <conditionalFormatting sqref="AJ88:AJ89">
    <cfRule type="cellIs" dxfId="116" priority="138" operator="lessThan">
      <formula>0.0000001</formula>
    </cfRule>
  </conditionalFormatting>
  <conditionalFormatting sqref="AJ91:AJ92">
    <cfRule type="cellIs" dxfId="115" priority="139" operator="lessThan">
      <formula>0.0000001</formula>
    </cfRule>
  </conditionalFormatting>
  <conditionalFormatting sqref="AJ94:AJ95">
    <cfRule type="cellIs" dxfId="114" priority="140" operator="lessThan">
      <formula>0.0000001</formula>
    </cfRule>
  </conditionalFormatting>
  <conditionalFormatting sqref="AJ97:AJ98">
    <cfRule type="cellIs" dxfId="113" priority="141" operator="lessThan">
      <formula>0.0000001</formula>
    </cfRule>
  </conditionalFormatting>
  <conditionalFormatting sqref="AJ100:AJ101">
    <cfRule type="cellIs" dxfId="112" priority="142" operator="lessThan">
      <formula>0.0000001</formula>
    </cfRule>
  </conditionalFormatting>
  <conditionalFormatting sqref="AJ107:AJ108">
    <cfRule type="cellIs" dxfId="111" priority="250" operator="lessThan">
      <formula>0.0000001</formula>
    </cfRule>
  </conditionalFormatting>
  <conditionalFormatting sqref="AJ110:AJ111">
    <cfRule type="cellIs" dxfId="110" priority="249" operator="lessThan">
      <formula>0.0000001</formula>
    </cfRule>
  </conditionalFormatting>
  <conditionalFormatting sqref="AJ113:AJ114">
    <cfRule type="cellIs" dxfId="109" priority="248" operator="lessThan">
      <formula>0.0000001</formula>
    </cfRule>
  </conditionalFormatting>
  <conditionalFormatting sqref="AJ116:AJ117">
    <cfRule type="cellIs" dxfId="108" priority="247" operator="lessThan">
      <formula>0.0000001</formula>
    </cfRule>
  </conditionalFormatting>
  <conditionalFormatting sqref="AJ119:AJ120">
    <cfRule type="cellIs" dxfId="107" priority="246" operator="lessThan">
      <formula>0.0000001</formula>
    </cfRule>
  </conditionalFormatting>
  <conditionalFormatting sqref="AJ122:AJ123">
    <cfRule type="cellIs" dxfId="106" priority="12" operator="lessThan">
      <formula>0.0000001</formula>
    </cfRule>
  </conditionalFormatting>
  <conditionalFormatting sqref="AJ125:AJ126">
    <cfRule type="cellIs" dxfId="105" priority="11" operator="lessThan">
      <formula>0.0000001</formula>
    </cfRule>
  </conditionalFormatting>
  <conditionalFormatting sqref="AJ128:AJ129">
    <cfRule type="cellIs" dxfId="104" priority="10" operator="lessThan">
      <formula>0.0000001</formula>
    </cfRule>
  </conditionalFormatting>
  <conditionalFormatting sqref="AJ131:AJ132">
    <cfRule type="cellIs" dxfId="103" priority="9" operator="lessThan">
      <formula>0.0000001</formula>
    </cfRule>
  </conditionalFormatting>
  <conditionalFormatting sqref="AJ134:AJ135">
    <cfRule type="cellIs" dxfId="102" priority="8" operator="lessThan">
      <formula>0.0000001</formula>
    </cfRule>
  </conditionalFormatting>
  <conditionalFormatting sqref="AJ137:AJ138">
    <cfRule type="cellIs" dxfId="101" priority="7" operator="lessThan">
      <formula>0.0000001</formula>
    </cfRule>
  </conditionalFormatting>
  <conditionalFormatting sqref="AJ140:AJ141">
    <cfRule type="cellIs" dxfId="100" priority="6" operator="lessThan">
      <formula>0.0000001</formula>
    </cfRule>
  </conditionalFormatting>
  <conditionalFormatting sqref="AJ143:AJ144">
    <cfRule type="cellIs" dxfId="99" priority="5" operator="lessThan">
      <formula>0.0000001</formula>
    </cfRule>
  </conditionalFormatting>
  <conditionalFormatting sqref="AJ146:AJ147">
    <cfRule type="cellIs" dxfId="98" priority="4" operator="lessThan">
      <formula>0.0000001</formula>
    </cfRule>
  </conditionalFormatting>
  <conditionalFormatting sqref="AJ149:AJ150">
    <cfRule type="cellIs" dxfId="97" priority="3" operator="lessThan">
      <formula>0.0000001</formula>
    </cfRule>
  </conditionalFormatting>
  <conditionalFormatting sqref="AJ152:AJ153">
    <cfRule type="cellIs" dxfId="96" priority="245" operator="lessThan">
      <formula>0.0000001</formula>
    </cfRule>
  </conditionalFormatting>
  <conditionalFormatting sqref="AJ155:AJ156">
    <cfRule type="cellIs" dxfId="95" priority="244" operator="lessThan">
      <formula>0.0000001</formula>
    </cfRule>
  </conditionalFormatting>
  <conditionalFormatting sqref="AJ158:AJ159">
    <cfRule type="cellIs" dxfId="94" priority="243" operator="lessThan">
      <formula>0.0000001</formula>
    </cfRule>
  </conditionalFormatting>
  <conditionalFormatting sqref="AJ161:AJ162">
    <cfRule type="cellIs" dxfId="93" priority="242" operator="lessThan">
      <formula>0.0000001</formula>
    </cfRule>
  </conditionalFormatting>
  <conditionalFormatting sqref="AJ164:AJ165">
    <cfRule type="cellIs" dxfId="92" priority="241" operator="lessThan">
      <formula>0.0000001</formula>
    </cfRule>
  </conditionalFormatting>
  <conditionalFormatting sqref="AJ167:AJ168">
    <cfRule type="cellIs" dxfId="91" priority="240" operator="lessThan">
      <formula>0.0000001</formula>
    </cfRule>
  </conditionalFormatting>
  <conditionalFormatting sqref="AJ170:AJ171">
    <cfRule type="cellIs" dxfId="90" priority="239" operator="lessThan">
      <formula>0.0000001</formula>
    </cfRule>
  </conditionalFormatting>
  <conditionalFormatting sqref="AJ173:AJ174">
    <cfRule type="cellIs" dxfId="89" priority="238" operator="lessThan">
      <formula>0.0000001</formula>
    </cfRule>
  </conditionalFormatting>
  <conditionalFormatting sqref="AJ176:AJ177">
    <cfRule type="cellIs" dxfId="88" priority="237" operator="lessThan">
      <formula>0.0000001</formula>
    </cfRule>
  </conditionalFormatting>
  <conditionalFormatting sqref="AJ179:AJ180">
    <cfRule type="cellIs" dxfId="87" priority="236" operator="lessThan">
      <formula>0.0000001</formula>
    </cfRule>
  </conditionalFormatting>
  <conditionalFormatting sqref="AW9:AY9">
    <cfRule type="cellIs" dxfId="86" priority="1520" operator="equal">
      <formula>"[YR 4 - START DATE]"</formula>
    </cfRule>
  </conditionalFormatting>
  <conditionalFormatting sqref="AW10:AY10">
    <cfRule type="cellIs" dxfId="85" priority="1516" operator="equal">
      <formula>"[YR 4 - END DATE]"</formula>
    </cfRule>
  </conditionalFormatting>
  <conditionalFormatting sqref="AX13:AX14">
    <cfRule type="cellIs" dxfId="84" priority="112" operator="lessThan">
      <formula>0.0000001</formula>
    </cfRule>
  </conditionalFormatting>
  <conditionalFormatting sqref="AX16:AX17">
    <cfRule type="cellIs" dxfId="83" priority="111" operator="lessThan">
      <formula>0.0000001</formula>
    </cfRule>
  </conditionalFormatting>
  <conditionalFormatting sqref="AX19:AX20">
    <cfRule type="cellIs" dxfId="82" priority="110" operator="lessThan">
      <formula>0.0000001</formula>
    </cfRule>
  </conditionalFormatting>
  <conditionalFormatting sqref="AX22:AX23">
    <cfRule type="cellIs" dxfId="81" priority="109" operator="lessThan">
      <formula>0.0000001</formula>
    </cfRule>
  </conditionalFormatting>
  <conditionalFormatting sqref="AX25:AX26">
    <cfRule type="cellIs" dxfId="80" priority="108" operator="lessThan">
      <formula>0.0000001</formula>
    </cfRule>
  </conditionalFormatting>
  <conditionalFormatting sqref="AX28:AX29">
    <cfRule type="cellIs" dxfId="79" priority="107" operator="lessThan">
      <formula>0.0000001</formula>
    </cfRule>
  </conditionalFormatting>
  <conditionalFormatting sqref="AX31:AX32">
    <cfRule type="cellIs" dxfId="78" priority="106" operator="lessThan">
      <formula>0.0000001</formula>
    </cfRule>
  </conditionalFormatting>
  <conditionalFormatting sqref="AX34:AX35">
    <cfRule type="cellIs" dxfId="77" priority="105" operator="lessThan">
      <formula>0.0000001</formula>
    </cfRule>
  </conditionalFormatting>
  <conditionalFormatting sqref="AX37:AX38">
    <cfRule type="cellIs" dxfId="76" priority="104" operator="lessThan">
      <formula>0.0000001</formula>
    </cfRule>
  </conditionalFormatting>
  <conditionalFormatting sqref="AX40:AX41">
    <cfRule type="cellIs" dxfId="75" priority="103" operator="lessThan">
      <formula>0.0000001</formula>
    </cfRule>
  </conditionalFormatting>
  <conditionalFormatting sqref="AX43:AX44">
    <cfRule type="cellIs" dxfId="74" priority="102" operator="lessThan">
      <formula>0.0000001</formula>
    </cfRule>
  </conditionalFormatting>
  <conditionalFormatting sqref="AX46:AX47">
    <cfRule type="cellIs" dxfId="73" priority="101" operator="lessThan">
      <formula>0.0000001</formula>
    </cfRule>
  </conditionalFormatting>
  <conditionalFormatting sqref="AX49:AX50">
    <cfRule type="cellIs" dxfId="72" priority="100" operator="lessThan">
      <formula>0.0000001</formula>
    </cfRule>
  </conditionalFormatting>
  <conditionalFormatting sqref="AX52:AX53">
    <cfRule type="cellIs" dxfId="71" priority="99" operator="lessThan">
      <formula>0.0000001</formula>
    </cfRule>
  </conditionalFormatting>
  <conditionalFormatting sqref="AX55:AX56">
    <cfRule type="cellIs" dxfId="70" priority="98" operator="lessThan">
      <formula>0.0000001</formula>
    </cfRule>
  </conditionalFormatting>
  <conditionalFormatting sqref="AX58:AX59">
    <cfRule type="cellIs" dxfId="69" priority="97" operator="lessThan">
      <formula>0.0000001</formula>
    </cfRule>
  </conditionalFormatting>
  <conditionalFormatting sqref="AX61:AX62">
    <cfRule type="cellIs" dxfId="68" priority="96" operator="lessThan">
      <formula>0.0000001</formula>
    </cfRule>
  </conditionalFormatting>
  <conditionalFormatting sqref="AX64:AX65">
    <cfRule type="cellIs" dxfId="67" priority="95" operator="lessThan">
      <formula>0.0000001</formula>
    </cfRule>
  </conditionalFormatting>
  <conditionalFormatting sqref="AX67:AX68">
    <cfRule type="cellIs" dxfId="66" priority="94" operator="lessThan">
      <formula>0.0000001</formula>
    </cfRule>
  </conditionalFormatting>
  <conditionalFormatting sqref="AX70:AX71">
    <cfRule type="cellIs" dxfId="65" priority="93" operator="lessThan">
      <formula>0.0000001</formula>
    </cfRule>
  </conditionalFormatting>
  <conditionalFormatting sqref="AX73:AX74">
    <cfRule type="cellIs" dxfId="64" priority="92" operator="lessThan">
      <formula>0.0000001</formula>
    </cfRule>
  </conditionalFormatting>
  <conditionalFormatting sqref="AX76:AX77">
    <cfRule type="cellIs" dxfId="63" priority="91" operator="lessThan">
      <formula>0.0000001</formula>
    </cfRule>
  </conditionalFormatting>
  <conditionalFormatting sqref="AX79:AX80">
    <cfRule type="cellIs" dxfId="62" priority="90" operator="lessThan">
      <formula>0.0000001</formula>
    </cfRule>
  </conditionalFormatting>
  <conditionalFormatting sqref="AX82:AX83">
    <cfRule type="cellIs" dxfId="61" priority="89" operator="lessThan">
      <formula>0.0000001</formula>
    </cfRule>
  </conditionalFormatting>
  <conditionalFormatting sqref="AX85:AX86">
    <cfRule type="cellIs" dxfId="60" priority="88" operator="lessThan">
      <formula>0.0000001</formula>
    </cfRule>
  </conditionalFormatting>
  <conditionalFormatting sqref="AX88:AX89">
    <cfRule type="cellIs" dxfId="59" priority="87" operator="lessThan">
      <formula>0.0000001</formula>
    </cfRule>
  </conditionalFormatting>
  <conditionalFormatting sqref="AX91:AX92">
    <cfRule type="cellIs" dxfId="58" priority="86" operator="lessThan">
      <formula>0.0000001</formula>
    </cfRule>
  </conditionalFormatting>
  <conditionalFormatting sqref="AX94:AX95">
    <cfRule type="cellIs" dxfId="57" priority="85" operator="lessThan">
      <formula>0.0000001</formula>
    </cfRule>
  </conditionalFormatting>
  <conditionalFormatting sqref="AX97:AX98">
    <cfRule type="cellIs" dxfId="56" priority="84" operator="lessThan">
      <formula>0.0000001</formula>
    </cfRule>
  </conditionalFormatting>
  <conditionalFormatting sqref="AX100:AX101">
    <cfRule type="cellIs" dxfId="55" priority="83" operator="lessThan">
      <formula>0.0000001</formula>
    </cfRule>
  </conditionalFormatting>
  <conditionalFormatting sqref="AX107:AX108 AX110:AX111 AX113:AX114 AX116:AX117 AX119:AX120 AX122:AX123 AX125:AX126 AX128:AX129 AX131:AX132 AX134:AX135 AX137:AX138 AX140:AX141 AX143:AX144 AX146:AX147 AX149:AX150">
    <cfRule type="cellIs" dxfId="54" priority="221" operator="lessThan">
      <formula>0.0000001</formula>
    </cfRule>
  </conditionalFormatting>
  <conditionalFormatting sqref="AX152:AX153">
    <cfRule type="cellIs" dxfId="53" priority="226" operator="lessThan">
      <formula>0.0000001</formula>
    </cfRule>
  </conditionalFormatting>
  <conditionalFormatting sqref="AX155:AX156">
    <cfRule type="cellIs" dxfId="52" priority="227" operator="lessThan">
      <formula>0.0000001</formula>
    </cfRule>
  </conditionalFormatting>
  <conditionalFormatting sqref="AX158:AX159">
    <cfRule type="cellIs" dxfId="51" priority="228" operator="lessThan">
      <formula>0.0000001</formula>
    </cfRule>
  </conditionalFormatting>
  <conditionalFormatting sqref="AX161:AX162">
    <cfRule type="cellIs" dxfId="50" priority="229" operator="lessThan">
      <formula>0.0000001</formula>
    </cfRule>
  </conditionalFormatting>
  <conditionalFormatting sqref="AX164:AX165">
    <cfRule type="cellIs" dxfId="49" priority="230" operator="lessThan">
      <formula>0.0000001</formula>
    </cfRule>
  </conditionalFormatting>
  <conditionalFormatting sqref="AX167:AX168">
    <cfRule type="cellIs" dxfId="48" priority="231" operator="lessThan">
      <formula>0.0000001</formula>
    </cfRule>
  </conditionalFormatting>
  <conditionalFormatting sqref="AX170:AX171">
    <cfRule type="cellIs" dxfId="47" priority="232" operator="lessThan">
      <formula>0.0000001</formula>
    </cfRule>
  </conditionalFormatting>
  <conditionalFormatting sqref="AX173:AX174">
    <cfRule type="cellIs" dxfId="46" priority="233" operator="lessThan">
      <formula>0.0000001</formula>
    </cfRule>
  </conditionalFormatting>
  <conditionalFormatting sqref="AX176:AX177">
    <cfRule type="cellIs" dxfId="45" priority="234" operator="lessThan">
      <formula>0.0000001</formula>
    </cfRule>
  </conditionalFormatting>
  <conditionalFormatting sqref="AX179:AX180">
    <cfRule type="cellIs" dxfId="44" priority="235" operator="lessThan">
      <formula>0.0000001</formula>
    </cfRule>
  </conditionalFormatting>
  <conditionalFormatting sqref="BK9:BM9">
    <cfRule type="cellIs" dxfId="43" priority="1519" operator="equal">
      <formula>"[YR 5 - START DATE]"</formula>
    </cfRule>
  </conditionalFormatting>
  <conditionalFormatting sqref="BK10:BM10">
    <cfRule type="cellIs" dxfId="42" priority="1515" operator="equal">
      <formula>"[YR 5 - END DATE]"</formula>
    </cfRule>
  </conditionalFormatting>
  <conditionalFormatting sqref="BL13:BL14">
    <cfRule type="cellIs" dxfId="41" priority="53" operator="lessThan">
      <formula>0.0000001</formula>
    </cfRule>
  </conditionalFormatting>
  <conditionalFormatting sqref="BL16:BL17">
    <cfRule type="cellIs" dxfId="40" priority="54" operator="lessThan">
      <formula>0.0000001</formula>
    </cfRule>
  </conditionalFormatting>
  <conditionalFormatting sqref="BL19:BL20">
    <cfRule type="cellIs" dxfId="39" priority="55" operator="lessThan">
      <formula>0.0000001</formula>
    </cfRule>
  </conditionalFormatting>
  <conditionalFormatting sqref="BL22:BL23">
    <cfRule type="cellIs" dxfId="38" priority="56" operator="lessThan">
      <formula>0.0000001</formula>
    </cfRule>
  </conditionalFormatting>
  <conditionalFormatting sqref="BL25:BL26">
    <cfRule type="cellIs" dxfId="37" priority="57" operator="lessThan">
      <formula>0.0000001</formula>
    </cfRule>
  </conditionalFormatting>
  <conditionalFormatting sqref="BL28:BL29">
    <cfRule type="cellIs" dxfId="36" priority="58" operator="lessThan">
      <formula>0.0000001</formula>
    </cfRule>
  </conditionalFormatting>
  <conditionalFormatting sqref="BL31:BL32">
    <cfRule type="cellIs" dxfId="35" priority="59" operator="lessThan">
      <formula>0.0000001</formula>
    </cfRule>
  </conditionalFormatting>
  <conditionalFormatting sqref="BL34:BL35">
    <cfRule type="cellIs" dxfId="34" priority="60" operator="lessThan">
      <formula>0.0000001</formula>
    </cfRule>
  </conditionalFormatting>
  <conditionalFormatting sqref="BL37:BL38">
    <cfRule type="cellIs" dxfId="33" priority="61" operator="lessThan">
      <formula>0.0000001</formula>
    </cfRule>
  </conditionalFormatting>
  <conditionalFormatting sqref="BL40:BL41">
    <cfRule type="cellIs" dxfId="32" priority="62" operator="lessThan">
      <formula>0.0000001</formula>
    </cfRule>
  </conditionalFormatting>
  <conditionalFormatting sqref="BL43:BL44">
    <cfRule type="cellIs" dxfId="31" priority="63" operator="lessThan">
      <formula>0.0000001</formula>
    </cfRule>
  </conditionalFormatting>
  <conditionalFormatting sqref="BL46:BL47">
    <cfRule type="cellIs" dxfId="30" priority="64" operator="lessThan">
      <formula>0.0000001</formula>
    </cfRule>
  </conditionalFormatting>
  <conditionalFormatting sqref="BL49:BL50">
    <cfRule type="cellIs" dxfId="29" priority="65" operator="lessThan">
      <formula>0.0000001</formula>
    </cfRule>
  </conditionalFormatting>
  <conditionalFormatting sqref="BL52:BL53">
    <cfRule type="cellIs" dxfId="28" priority="66" operator="lessThan">
      <formula>0.0000001</formula>
    </cfRule>
  </conditionalFormatting>
  <conditionalFormatting sqref="BL55:BL56">
    <cfRule type="cellIs" dxfId="27" priority="67" operator="lessThan">
      <formula>0.0000001</formula>
    </cfRule>
  </conditionalFormatting>
  <conditionalFormatting sqref="BL58:BL59">
    <cfRule type="cellIs" dxfId="26" priority="68" operator="lessThan">
      <formula>0.0000001</formula>
    </cfRule>
  </conditionalFormatting>
  <conditionalFormatting sqref="BL61:BL62">
    <cfRule type="cellIs" dxfId="25" priority="69" operator="lessThan">
      <formula>0.0000001</formula>
    </cfRule>
  </conditionalFormatting>
  <conditionalFormatting sqref="BL64:BL65">
    <cfRule type="cellIs" dxfId="24" priority="70" operator="lessThan">
      <formula>0.0000001</formula>
    </cfRule>
  </conditionalFormatting>
  <conditionalFormatting sqref="BL67:BL68">
    <cfRule type="cellIs" dxfId="23" priority="71" operator="lessThan">
      <formula>0.0000001</formula>
    </cfRule>
  </conditionalFormatting>
  <conditionalFormatting sqref="BL70:BL71">
    <cfRule type="cellIs" dxfId="22" priority="72" operator="lessThan">
      <formula>0.0000001</formula>
    </cfRule>
  </conditionalFormatting>
  <conditionalFormatting sqref="BL73:BL74">
    <cfRule type="cellIs" dxfId="21" priority="73" operator="lessThan">
      <formula>0.0000001</formula>
    </cfRule>
  </conditionalFormatting>
  <conditionalFormatting sqref="BL76:BL77">
    <cfRule type="cellIs" dxfId="20" priority="74" operator="lessThan">
      <formula>0.0000001</formula>
    </cfRule>
  </conditionalFormatting>
  <conditionalFormatting sqref="BL79:BL80">
    <cfRule type="cellIs" dxfId="19" priority="75" operator="lessThan">
      <formula>0.0000001</formula>
    </cfRule>
  </conditionalFormatting>
  <conditionalFormatting sqref="BL82:BL83">
    <cfRule type="cellIs" dxfId="18" priority="76" operator="lessThan">
      <formula>0.0000001</formula>
    </cfRule>
  </conditionalFormatting>
  <conditionalFormatting sqref="BL85:BL86">
    <cfRule type="cellIs" dxfId="17" priority="77" operator="lessThan">
      <formula>0.0000001</formula>
    </cfRule>
  </conditionalFormatting>
  <conditionalFormatting sqref="BL88:BL89">
    <cfRule type="cellIs" dxfId="16" priority="78" operator="lessThan">
      <formula>0.0000001</formula>
    </cfRule>
  </conditionalFormatting>
  <conditionalFormatting sqref="BL91:BL92">
    <cfRule type="cellIs" dxfId="15" priority="79" operator="lessThan">
      <formula>0.0000001</formula>
    </cfRule>
  </conditionalFormatting>
  <conditionalFormatting sqref="BL94:BL95">
    <cfRule type="cellIs" dxfId="14" priority="80" operator="lessThan">
      <formula>0.0000001</formula>
    </cfRule>
  </conditionalFormatting>
  <conditionalFormatting sqref="BL97:BL98">
    <cfRule type="cellIs" dxfId="13" priority="81" operator="lessThan">
      <formula>0.0000001</formula>
    </cfRule>
  </conditionalFormatting>
  <conditionalFormatting sqref="BL100:BL101">
    <cfRule type="cellIs" dxfId="12" priority="82" operator="lessThan">
      <formula>0.0000001</formula>
    </cfRule>
  </conditionalFormatting>
  <conditionalFormatting sqref="BL107:BL108 BL110:BL111 BL113:BL114 BL116:BL117 BL119:BL120 BL122:BL123 BL125:BL126 BL128:BL129 BL131:BL132 BL134:BL135 BL137:BL138 BL140:BL141 BL143:BL144 BL146:BL147 BL149:BL150">
    <cfRule type="cellIs" dxfId="11" priority="1" operator="lessThan">
      <formula>0.0000001</formula>
    </cfRule>
  </conditionalFormatting>
  <conditionalFormatting sqref="BL152:BL153">
    <cfRule type="cellIs" dxfId="10" priority="215" operator="lessThan">
      <formula>0.0000001</formula>
    </cfRule>
  </conditionalFormatting>
  <conditionalFormatting sqref="BL155:BL156">
    <cfRule type="cellIs" dxfId="9" priority="214" operator="lessThan">
      <formula>0.0000001</formula>
    </cfRule>
  </conditionalFormatting>
  <conditionalFormatting sqref="BL158:BL159">
    <cfRule type="cellIs" dxfId="8" priority="213" operator="lessThan">
      <formula>0.0000001</formula>
    </cfRule>
  </conditionalFormatting>
  <conditionalFormatting sqref="BL161:BL162">
    <cfRule type="cellIs" dxfId="7" priority="212" operator="lessThan">
      <formula>0.0000001</formula>
    </cfRule>
  </conditionalFormatting>
  <conditionalFormatting sqref="BL164:BL165">
    <cfRule type="cellIs" dxfId="6" priority="211" operator="lessThan">
      <formula>0.0000001</formula>
    </cfRule>
  </conditionalFormatting>
  <conditionalFormatting sqref="BL167:BL168">
    <cfRule type="cellIs" dxfId="5" priority="210" operator="lessThan">
      <formula>0.0000001</formula>
    </cfRule>
  </conditionalFormatting>
  <conditionalFormatting sqref="BL170:BL171">
    <cfRule type="cellIs" dxfId="4" priority="209" operator="lessThan">
      <formula>0.0000001</formula>
    </cfRule>
  </conditionalFormatting>
  <conditionalFormatting sqref="BL173:BL174">
    <cfRule type="cellIs" dxfId="3" priority="208" operator="lessThan">
      <formula>0.0000001</formula>
    </cfRule>
  </conditionalFormatting>
  <conditionalFormatting sqref="BL176:BL177">
    <cfRule type="cellIs" dxfId="2" priority="207" operator="lessThan">
      <formula>0.0000001</formula>
    </cfRule>
  </conditionalFormatting>
  <conditionalFormatting sqref="BL179:BL180">
    <cfRule type="cellIs" dxfId="1" priority="206" operator="lessThan">
      <formula>0.0000001</formula>
    </cfRule>
  </conditionalFormatting>
  <conditionalFormatting sqref="BN3:BX5">
    <cfRule type="expression" dxfId="0" priority="1312">
      <formula>ISBLANK(BN3)</formula>
    </cfRule>
  </conditionalFormatting>
  <printOptions horizontalCentered="1"/>
  <pageMargins left="0.25" right="0.25" top="0.75" bottom="0.75" header="0.3" footer="0.3"/>
  <pageSetup scale="35" orientation="portrait" horizontalDpi="4294967295" verticalDpi="4294967295" r:id="rId1"/>
  <ignoredErrors>
    <ignoredError sqref="G12:BY12 G346:BY364 BN344:BY344 BN345:BY345 H345:T345 H344:T344 V344:AH344 V345:AH345 AJ344:AV344 AJ345:AV345 AX344:BJ344 AX345:BJ345 BL344:BM344 BL345:BM345 G154:T154 BN152:BY152 G188 G186 J186:V186 G187 I187:BY187 G194 G189 I189:BY189 G190 I190:BY190 G191 I191:BY191 G192 I192:BY192 G193 I193:BY193 G197 G195 I195:BY195 G196 I196:BY196 G200 G198 I198:BY198 G199 I199:BY199 G203 G201 I201:BY201 G202 I202:BY202 G206 G204 I204:BY204 G205 I205:BY205 G209 G207 I207:BY207 G208 I208:BY208 G212 G210 I210:BY210 G211 I211:BY211 G215 G213 I213:BY213 G214 I214:BY214 G218 G216 I216:BY216 G217 I217:BY217 G221 G219 I219:BY219 G220 I220:BY220 G224:BY343 G222 I222:BY222 G223 I223:BY223 I188:BY188 I194:BY194 I197:BY197 I200:BY200 I203:BY203 I206:BY206 I209:BY209 I212:BY212 I215:BY215 I218:BY218 I221:BY221 G15 G14 J14:U14 G13 J13:U13 X13:AH13 AL13:AV13 AZ13:BJ13 BN13:BY13 X14:AH14 AL14:AV14 AZ14:BJ14 BN14:BY14 G24 BN16:BY18 BN19:BY21 BN22:BY23 G27:AH27 BN25:BY26 G30:AH30 BN28:BY29 G33:AH33 BN31:BY32 G36:AH36 BN34:BY35 G39:AH39 BN37:BY38 G42:AH42 BN40:BY41 G45:AH45 BN43:BY44 G48:AH48 BN46:BY47 G51:AH51 BN49:BY50 G54:AH54 BN52:BY53 G57 BN55:BY56 G60:AH60 BN58:BY59 G63:AH63 BN61:BY62 G66:AH66 BN64:BY65 G69 BN67:BY68 G72:AH72 BN70:BY71 G75:AH75 BN73:BY74 G78:AH78 BN76:BY77 G81:AH81 BN79:BY80 G84:AH84 BN82:BY83 G87:AH87 BN85:BY86 G90:AH90 BN88:BY89 G93:AH93 BN91:BY92 G96:AH96 BN94:BY95 G99:AH99 BN97:BY98 G102:BY106 BN100:BY101 G109:AH109 BN107:BY108 G112:AH112 BN110:BY111 G115:AH115 BN113:BY114 G118:AH118 BN116:BY117 G121:AH121 BN119:BY120 G124:AH124 BN122:BY123 G127:AH127 BN125:BY126 G130:AH130 BN128:BY129 G133:AH133 BN131:BY132 G136:AH136 BN134:BY135 G139:AH139 BN137:BY138 G142:AH142 BN140:BY141 G145:AH145 BN143:BY144 G148:AH148 BN146:BY147 G151:BY151 BN149:BY150 BN153:BY153 G157:T157 BN155:BY156 G160:T160 BN158:BY159 G163:T163 BN161:BY162 G166:T166 BN164:BY165 G169:T169 BN167:BY168 G172:T172 BN170:BY171 G175:T175 BN173:BY174 G178:T178 BN176:BY177 G181:BY185 BN179:BY180 X186:BY186 X154:AH154 X157:AH157 X160:AH160 X163:AH163 X166:AH166 X169:AH169 X172:AH172 X175:AH175 X178:AH178 AL154:AV154 AL157:AV157 AL160:AV160 AL163:AV163 AL166:AV166 AL169:AV169 AL172:AV172 AL175:AV175 AL178:AV178 AZ154:BJ154 AZ157:BJ157 AZ160:BJ160 AZ163:BJ163 AZ166:BJ166 AZ169:BJ169 AZ172:BJ172 AZ175:BJ175 AZ178:BJ178 BN154:BY154 BN157:BY157 BN160:BY160 BN163:BY163 BN166:BY166 BN169:BY169 BN172:BY172 BN175:BY175 BN178:BY178 AL15:AV15 AL24:AV24 AL27:AV27 AL30:AV30 AL33:AV33 AL36:AV36 AL39:AV39 AL42:AV42 AL45:AV45 AL48:AV48 AL51:AV51 AL54:AV54 AL57:AV57 AL60:AV60 AL63:AV63 AL66:AV66 AL69:AV69 AL72:AV72 AL75:AV75 AL78:AV78 AL81:AV81 AL84:AV84 AL87:AV87 AL90:AV90 AL93:AV93 AL96:AV96 AL99:AV99 AZ15:BJ15 AZ24:BJ24 AZ27:BJ27 AZ30:BJ30 AZ33:BJ33 AZ36:BJ36 AZ39:BJ39 AZ42:BJ42 AZ45:BJ45 AZ48:BJ48 AZ51:BJ51 AZ54:BJ54 AZ57:BJ57 AZ60:BJ60 AZ63:BJ63 AZ66:BJ66 AZ69:BJ69 AZ72:BJ72 AZ75:BJ75 AZ78:BJ78 AZ81:BJ81 AZ84:BJ84 AZ87:BJ87 AZ90:BJ90 AZ93:BJ93 AZ96:BJ96 AZ99:BJ99 BN15:BY15 BN24:BY24 BN27:BY27 BN30:BY30 BN33:BY33 BN36:BY36 BN39:BY39 BN42:BY42 BN45:BY45 BN48:BY48 BN51:BY51 BN54:BY54 BN57:BY57 BN60:BY60 BN63:BY63 BN66:BY66 BN69:BY69 BN72:BY72 BN75:BY75 BN78:BY78 BN81:BY81 BN84:BY84 BN87:BY87 BN90:BY90 BN93:BY93 BN96:BY96 BN99:BY99 AL109:AV109 AL112:AV112 AL115:AV115 AL118:AV118 AL121:AV121 AL124:AV124 AL127:AV127 AL130:AV130 AL133:AV133 AL136:AV136 AL139:AV139 AL142:AV142 AL145:AV145 AL148:AV148 AZ109:BJ109 AZ112:BJ112 AZ115:BJ115 AZ118:BJ118 AZ121:BJ121 AZ124:BJ124 AZ127:BJ127 AZ130:BJ130 AZ133:BJ133 AZ136:BJ136 AZ139:BJ139 AZ142:BJ142 AZ145:BJ145 AZ148:BJ148 BN109:BY109 BN112:BY112 BN115:BY115 BN118:BY118 BN121:BY121 BN124:BY124 BN127:BY127 BN130:BY130 BN133:BY133 BN136:BY136 BN139:BY139 BN142:BY142 BN145:BY145 BN148:BY148 I15:AH15 I24:AH24 I69:AH69 I57:AH57" unlockedFormula="1"/>
  </ignoredErrors>
  <extLst>
    <ext xmlns:x14="http://schemas.microsoft.com/office/spreadsheetml/2009/9/main" uri="{CCE6A557-97BC-4b89-ADB6-D9C93CAAB3DF}">
      <x14:dataValidations xmlns:xm="http://schemas.microsoft.com/office/excel/2006/main" count="1">
        <x14:dataValidation type="list" allowBlank="1" showErrorMessage="1" xr:uid="{00000000-0002-0000-0000-000002000000}">
          <x14:formula1>
            <xm:f>'Drop-Down Menu'!$B$2:$B$3</xm:f>
          </x14:formula1>
          <xm:sqref>E13 E16 E19 E22 E25 E107 E28 E31 E34 E37 E122 E125 E128 E131 E134 E137 E140 E143 E146 E149 E152 E155 E158 E161 E164 E167 E170 E173 E176 E100 E40 E43 E46 E49 E52 E55 E58 E61 E64 E67 E70 E73 E76 E79 E82 E85 E88 E91 E94 E97 E116 E119 E110 E113 E179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000"/>
  <sheetViews>
    <sheetView workbookViewId="0">
      <selection activeCell="C16" sqref="C16"/>
    </sheetView>
  </sheetViews>
  <sheetFormatPr defaultColWidth="14.42578125" defaultRowHeight="15" customHeight="1" x14ac:dyDescent="0.25"/>
  <cols>
    <col min="1" max="2" width="8.7109375" customWidth="1"/>
    <col min="3" max="3" width="10" bestFit="1" customWidth="1"/>
    <col min="4" max="4" width="10" customWidth="1"/>
    <col min="5" max="6" width="8.7109375" customWidth="1"/>
    <col min="7" max="7" width="11.5703125" bestFit="1" customWidth="1"/>
    <col min="8" max="8" width="8.7109375" customWidth="1"/>
    <col min="9" max="9" width="8.7109375" style="2" customWidth="1"/>
    <col min="10" max="10" width="10.28515625" customWidth="1"/>
    <col min="11" max="27" width="8.7109375" customWidth="1"/>
  </cols>
  <sheetData>
    <row r="1" spans="1:10" ht="45" x14ac:dyDescent="0.25">
      <c r="A1" s="4" t="s">
        <v>31</v>
      </c>
      <c r="B1" s="4" t="s">
        <v>32</v>
      </c>
      <c r="C1" s="4" t="s">
        <v>69</v>
      </c>
      <c r="D1" s="7" t="s">
        <v>81</v>
      </c>
      <c r="E1" s="5" t="s">
        <v>57</v>
      </c>
      <c r="F1" s="3" t="s">
        <v>70</v>
      </c>
      <c r="G1" s="7" t="s">
        <v>100</v>
      </c>
      <c r="H1" s="7" t="s">
        <v>106</v>
      </c>
      <c r="I1" s="7" t="s">
        <v>191</v>
      </c>
      <c r="J1" s="7" t="s">
        <v>194</v>
      </c>
    </row>
    <row r="2" spans="1:10" x14ac:dyDescent="0.25">
      <c r="A2" s="1">
        <v>0</v>
      </c>
      <c r="B2" s="2">
        <v>9</v>
      </c>
      <c r="C2" s="3">
        <v>0</v>
      </c>
      <c r="D2" s="3">
        <v>1</v>
      </c>
      <c r="E2">
        <v>1</v>
      </c>
      <c r="F2" s="3" t="s">
        <v>71</v>
      </c>
      <c r="G2" s="9">
        <v>0.45500000000000002</v>
      </c>
      <c r="H2" s="3">
        <v>0</v>
      </c>
      <c r="I2" s="3">
        <v>1</v>
      </c>
      <c r="J2" s="3">
        <v>0</v>
      </c>
    </row>
    <row r="3" spans="1:10" x14ac:dyDescent="0.25">
      <c r="A3" s="1">
        <v>0.01</v>
      </c>
      <c r="B3" s="2">
        <v>12</v>
      </c>
      <c r="C3" s="3">
        <v>1</v>
      </c>
      <c r="D3" s="3">
        <v>2</v>
      </c>
      <c r="E3">
        <v>2</v>
      </c>
      <c r="F3" s="3" t="s">
        <v>72</v>
      </c>
      <c r="G3" s="9">
        <v>0.26</v>
      </c>
      <c r="H3" s="89">
        <v>1</v>
      </c>
      <c r="I3" s="2">
        <v>2</v>
      </c>
      <c r="J3" s="3">
        <v>1</v>
      </c>
    </row>
    <row r="4" spans="1:10" x14ac:dyDescent="0.25">
      <c r="A4" s="1">
        <v>0.02</v>
      </c>
      <c r="C4" s="3">
        <v>2</v>
      </c>
      <c r="D4" s="3">
        <v>3</v>
      </c>
      <c r="E4">
        <v>3</v>
      </c>
      <c r="G4" s="10">
        <v>0.5</v>
      </c>
      <c r="H4" s="2">
        <v>2</v>
      </c>
      <c r="I4" s="2">
        <v>3</v>
      </c>
      <c r="J4" s="3">
        <v>2</v>
      </c>
    </row>
    <row r="5" spans="1:10" x14ac:dyDescent="0.25">
      <c r="A5" s="1">
        <v>0.03</v>
      </c>
      <c r="C5" s="3">
        <v>3</v>
      </c>
      <c r="D5" s="3">
        <v>4</v>
      </c>
      <c r="E5">
        <v>4</v>
      </c>
      <c r="G5" s="10">
        <v>0.26</v>
      </c>
      <c r="H5" s="2">
        <v>3</v>
      </c>
      <c r="I5" s="2">
        <v>4</v>
      </c>
      <c r="J5" s="3">
        <v>3</v>
      </c>
    </row>
    <row r="6" spans="1:10" x14ac:dyDescent="0.25">
      <c r="A6" s="1">
        <v>0.04</v>
      </c>
      <c r="C6" s="3">
        <v>4</v>
      </c>
      <c r="D6" s="3">
        <v>5</v>
      </c>
      <c r="E6">
        <v>5</v>
      </c>
      <c r="G6" s="10">
        <v>0.27200000000000002</v>
      </c>
      <c r="H6" s="2">
        <v>4</v>
      </c>
      <c r="I6" s="2">
        <v>5</v>
      </c>
      <c r="J6" s="3">
        <v>4</v>
      </c>
    </row>
    <row r="7" spans="1:10" x14ac:dyDescent="0.25">
      <c r="A7" s="1">
        <v>0.05</v>
      </c>
      <c r="C7" s="3">
        <v>5</v>
      </c>
      <c r="D7" s="3">
        <v>6</v>
      </c>
      <c r="G7" s="10">
        <v>0.22800000000000001</v>
      </c>
      <c r="H7" s="2">
        <v>5</v>
      </c>
      <c r="I7" s="2">
        <v>6</v>
      </c>
      <c r="J7" s="3">
        <v>5</v>
      </c>
    </row>
    <row r="8" spans="1:10" ht="15" customHeight="1" x14ac:dyDescent="0.25">
      <c r="C8" s="3">
        <v>6</v>
      </c>
      <c r="D8" s="3">
        <v>7</v>
      </c>
      <c r="G8" s="10">
        <v>0.111</v>
      </c>
      <c r="H8" s="2">
        <v>6</v>
      </c>
      <c r="I8" s="3">
        <v>7</v>
      </c>
      <c r="J8" s="3">
        <v>6</v>
      </c>
    </row>
    <row r="9" spans="1:10" ht="15" customHeight="1" x14ac:dyDescent="0.25">
      <c r="C9" s="3">
        <v>7</v>
      </c>
      <c r="D9" s="3">
        <v>8</v>
      </c>
      <c r="G9" s="11">
        <v>0</v>
      </c>
      <c r="H9" s="2">
        <v>7</v>
      </c>
      <c r="I9" s="2">
        <v>8</v>
      </c>
      <c r="J9" s="3">
        <v>7</v>
      </c>
    </row>
    <row r="10" spans="1:10" ht="15" customHeight="1" x14ac:dyDescent="0.25">
      <c r="C10" s="3">
        <v>8</v>
      </c>
      <c r="D10" s="3">
        <v>9</v>
      </c>
      <c r="H10" s="2">
        <v>8</v>
      </c>
      <c r="I10" s="2">
        <v>9</v>
      </c>
      <c r="J10" s="3">
        <v>8</v>
      </c>
    </row>
    <row r="11" spans="1:10" ht="15" customHeight="1" x14ac:dyDescent="0.25">
      <c r="C11" s="3">
        <v>9</v>
      </c>
      <c r="D11" s="3">
        <v>10</v>
      </c>
      <c r="H11" s="2">
        <v>9</v>
      </c>
      <c r="I11" s="2">
        <v>10</v>
      </c>
      <c r="J11" s="3">
        <v>9</v>
      </c>
    </row>
    <row r="12" spans="1:10" ht="15" customHeight="1" x14ac:dyDescent="0.25">
      <c r="C12" s="3">
        <v>10</v>
      </c>
      <c r="D12" s="3"/>
      <c r="H12" s="2">
        <v>10</v>
      </c>
      <c r="I12" s="3">
        <v>11</v>
      </c>
      <c r="J12" s="3">
        <v>10</v>
      </c>
    </row>
    <row r="13" spans="1:10" ht="15" customHeight="1" x14ac:dyDescent="0.25">
      <c r="H13" s="2">
        <v>11</v>
      </c>
      <c r="I13" s="2">
        <v>12</v>
      </c>
      <c r="J13" s="3">
        <v>11</v>
      </c>
    </row>
    <row r="14" spans="1:10" ht="15" customHeight="1" x14ac:dyDescent="0.25">
      <c r="H14" s="2">
        <v>12</v>
      </c>
      <c r="I14" s="2">
        <v>13</v>
      </c>
      <c r="J14" s="3">
        <v>12</v>
      </c>
    </row>
    <row r="15" spans="1:10" ht="15" customHeight="1" x14ac:dyDescent="0.25">
      <c r="A15" s="316" t="s">
        <v>204</v>
      </c>
      <c r="B15" s="316"/>
      <c r="C15" s="316"/>
      <c r="I15" s="2">
        <v>14</v>
      </c>
      <c r="J15" s="3">
        <v>13</v>
      </c>
    </row>
    <row r="16" spans="1:10" ht="15" customHeight="1" x14ac:dyDescent="0.25">
      <c r="A16" s="316" t="s">
        <v>28</v>
      </c>
      <c r="B16" s="316"/>
      <c r="C16" s="150">
        <f>SUM(Budget!BY13,Budget!BY16,Budget!BY19,Budget!BY22,Budget!BY25,Budget!BY28,Budget!BY31,Budget!BY34,Budget!BY37,Budget!BY40,Budget!BY43,Budget!BY46,Budget!BY49,Budget!BY52,Budget!BY55,Budget!BY58,Budget!BY61,Budget!BY64,Budget!BY67,Budget!BY70,Budget!BY73,Budget!BY76,Budget!BY79,Budget!BY82,Budget!BY85,Budget!BY88,Budget!BY91,Budget!BY94,Budget!BY97,Budget!BY100,Budget!BY122,Budget!BY125,Budget!BY128,Budget!BY131,Budget!BY134,Budget!BY137,Budget!BY140,Budget!BY143,Budget!BY146,Budget!BY149)</f>
        <v>0</v>
      </c>
      <c r="I16" s="2">
        <v>15</v>
      </c>
      <c r="J16" s="3">
        <v>14</v>
      </c>
    </row>
    <row r="17" spans="1:10" ht="15" customHeight="1" x14ac:dyDescent="0.25">
      <c r="A17" s="316" t="s">
        <v>205</v>
      </c>
      <c r="B17" s="316"/>
      <c r="C17" s="150">
        <f>SUM(Budget!BY14,Budget!BY17,Budget!BY20,Budget!BY23,Budget!BY26,Budget!BY29,Budget!BY32,Budget!BY35,Budget!BY38,Budget!BY41,Budget!BY44,Budget!BY47,Budget!BY50,Budget!BY53,Budget!BY56,Budget!BY59,Budget!BY62,Budget!BY65,Budget!BY68,Budget!BY71,Budget!BY74,Budget!BY77,Budget!BY80,Budget!BY83,Budget!BY86,Budget!BY89,Budget!BY92,Budget!BY95,Budget!BY98,Budget!BY101,Budget!BY123,Budget!BY126,Budget!BY129,Budget!BY132,Budget!BY135,Budget!BY138,Budget!BY141,Budget!BY144,Budget!BY147,Budget!BY150)</f>
        <v>0</v>
      </c>
      <c r="I17" s="2">
        <v>16</v>
      </c>
      <c r="J17" s="3">
        <v>15</v>
      </c>
    </row>
    <row r="18" spans="1:10" ht="15" customHeight="1" x14ac:dyDescent="0.25">
      <c r="A18" s="316" t="s">
        <v>102</v>
      </c>
      <c r="B18" s="316"/>
      <c r="C18" s="150">
        <f>SUM(Budget!BY152:BY181,Budget!BY186:BY215)</f>
        <v>0</v>
      </c>
      <c r="I18" s="3">
        <v>17</v>
      </c>
      <c r="J18" s="3">
        <v>16</v>
      </c>
    </row>
    <row r="19" spans="1:10" ht="15" customHeight="1" x14ac:dyDescent="0.25">
      <c r="A19" s="316" t="s">
        <v>206</v>
      </c>
      <c r="B19" s="316"/>
      <c r="C19" s="150">
        <f>SUM(Budget!BY216:BY244)</f>
        <v>0</v>
      </c>
      <c r="I19" s="2">
        <v>18</v>
      </c>
      <c r="J19" s="3">
        <v>17</v>
      </c>
    </row>
    <row r="20" spans="1:10" ht="15" customHeight="1" x14ac:dyDescent="0.25">
      <c r="A20" s="316" t="s">
        <v>135</v>
      </c>
      <c r="B20" s="316"/>
      <c r="C20" s="150">
        <f>SUM(Budget!BY107:BY120)</f>
        <v>0</v>
      </c>
      <c r="I20" s="2">
        <v>19</v>
      </c>
      <c r="J20" s="3">
        <v>18</v>
      </c>
    </row>
    <row r="21" spans="1:10" ht="15.75" customHeight="1" x14ac:dyDescent="0.25">
      <c r="A21" s="15"/>
      <c r="B21" s="151" t="s">
        <v>207</v>
      </c>
      <c r="C21" s="150">
        <f>SUM(C16:C20)</f>
        <v>0</v>
      </c>
      <c r="I21" s="2">
        <v>20</v>
      </c>
      <c r="J21" s="3">
        <v>19</v>
      </c>
    </row>
    <row r="22" spans="1:10" ht="15.75" customHeight="1" x14ac:dyDescent="0.25">
      <c r="I22" s="3">
        <v>21</v>
      </c>
      <c r="J22" s="3">
        <v>20</v>
      </c>
    </row>
    <row r="23" spans="1:10" ht="15.75" customHeight="1" x14ac:dyDescent="0.25">
      <c r="I23" s="2">
        <v>22</v>
      </c>
      <c r="J23" s="3">
        <v>21</v>
      </c>
    </row>
    <row r="24" spans="1:10" ht="15.75" customHeight="1" x14ac:dyDescent="0.25">
      <c r="I24" s="2">
        <v>23</v>
      </c>
      <c r="J24" s="3">
        <v>22</v>
      </c>
    </row>
    <row r="25" spans="1:10" ht="15.75" customHeight="1" x14ac:dyDescent="0.25">
      <c r="I25" s="2">
        <v>24</v>
      </c>
      <c r="J25" s="3">
        <v>23</v>
      </c>
    </row>
    <row r="26" spans="1:10" ht="15.75" customHeight="1" x14ac:dyDescent="0.25">
      <c r="I26" s="2">
        <v>25</v>
      </c>
      <c r="J26" s="3">
        <v>24</v>
      </c>
    </row>
    <row r="27" spans="1:10" ht="15.75" customHeight="1" x14ac:dyDescent="0.25">
      <c r="I27" s="2">
        <v>26</v>
      </c>
      <c r="J27" s="3">
        <v>25</v>
      </c>
    </row>
    <row r="28" spans="1:10" ht="15.75" customHeight="1" x14ac:dyDescent="0.25">
      <c r="I28" s="3">
        <v>27</v>
      </c>
      <c r="J28" s="3">
        <v>26</v>
      </c>
    </row>
    <row r="29" spans="1:10" ht="15.75" customHeight="1" x14ac:dyDescent="0.25">
      <c r="I29" s="2">
        <v>28</v>
      </c>
      <c r="J29" s="3">
        <v>27</v>
      </c>
    </row>
    <row r="30" spans="1:10" ht="15.75" customHeight="1" x14ac:dyDescent="0.25">
      <c r="I30" s="2">
        <v>29</v>
      </c>
      <c r="J30" s="3">
        <v>28</v>
      </c>
    </row>
    <row r="31" spans="1:10" ht="15.75" customHeight="1" x14ac:dyDescent="0.25">
      <c r="J31" s="3">
        <v>29</v>
      </c>
    </row>
    <row r="32" spans="1:10" ht="15.75" customHeight="1" x14ac:dyDescent="0.25">
      <c r="I32" s="3"/>
      <c r="J32" s="3">
        <v>30</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formatCells="0" formatColumns="0" formatRows="0" insertColumns="0" insertRows="0" insertHyperlinks="0" deleteColumns="0" deleteRows="0" sort="0" autoFilter="0" pivotTables="0"/>
  <mergeCells count="6">
    <mergeCell ref="A20:B20"/>
    <mergeCell ref="A15:C15"/>
    <mergeCell ref="A16:B16"/>
    <mergeCell ref="A17:B17"/>
    <mergeCell ref="A18:B18"/>
    <mergeCell ref="A19:B1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
  <sheetViews>
    <sheetView workbookViewId="0"/>
  </sheetViews>
  <sheetFormatPr defaultRowHeight="15" x14ac:dyDescent="0.25"/>
  <sheetData>
    <row r="1" spans="1:1" x14ac:dyDescent="0.25">
      <c r="A1" s="6"/>
    </row>
  </sheetData>
  <sheetProtection algorithmName="SHA-512" hashValue="xZLn3wtH5Jz933skoz/Dl5FekXQR4mTrCRriFp2zVheWp/fsz+sLzPtK3SBLzJX88uYd/SeaqyBxc9mZ42q3vA==" saltValue="4+DBq+9fgqv3vV0+pNxtN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Builder</vt:lpstr>
      <vt:lpstr>Travel</vt:lpstr>
      <vt:lpstr>Participants</vt:lpstr>
      <vt:lpstr>Budget</vt:lpstr>
      <vt:lpstr>Drop-Down Menu</vt:lpstr>
      <vt:lpstr>Questions</vt:lpstr>
      <vt:lpstr>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Carpenter</dc:creator>
  <cp:lastModifiedBy>Kinard, Tina</cp:lastModifiedBy>
  <cp:lastPrinted>2019-08-27T20:06:12Z</cp:lastPrinted>
  <dcterms:created xsi:type="dcterms:W3CDTF">2018-08-16T14:47:00Z</dcterms:created>
  <dcterms:modified xsi:type="dcterms:W3CDTF">2025-04-02T18:56:50Z</dcterms:modified>
</cp:coreProperties>
</file>